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IT\Data Services\Data_Accountability\Data_Quality\Data_Requests\Data_Requests_by_Programmer\Bob Pope\Sliding Copayment Schedule\2026\FFY 2027 SMI and 2026 FPL\"/>
    </mc:Choice>
  </mc:AlternateContent>
  <xr:revisionPtr revIDLastSave="0" documentId="13_ncr:1_{88691D2E-96C1-41A9-BAB9-978EC011458E}" xr6:coauthVersionLast="47" xr6:coauthVersionMax="47" xr10:uidLastSave="{00000000-0000-0000-0000-000000000000}"/>
  <bookViews>
    <workbookView xWindow="-120" yWindow="-120" windowWidth="29040" windowHeight="15720"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<sst xmlns="http://schemas.openxmlformats.org/spreadsheetml/2006/main" count="370" uniqueCount="53">
  <si>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</si>
  <si>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</si>
  <si>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</si>
  <si>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</si>
  <si>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</si>
  <si>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</si>
  <si>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</si>
  <si>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</si>
  <si>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</si>
  <si>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</si>
  <si>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</si>
  <si>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</si>
  <si>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</si>
  <si>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</si>
  <si>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</si>
  <si>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</si>
  <si>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</si>
  <si>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</si>
  <si>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</si>
  <si>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</si>
  <si>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</si>
  <si>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</si>
  <si>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</si>
  <si>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</si>
  <si>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</si>
  <si>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</si>
  <si>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</si>
  <si>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</si>
  <si>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</si>
  <si>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</si>
  <si>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</si>
  <si>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</si>
  <si>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</si>
  <si>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</si>
  <si>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</si>
  <si>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</si>
  <si>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</si>
  <si>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</si>
  <si>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</si>
  <si>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</si>
  <si>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</si>
  <si>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</si>
  <si>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</si>
  <si>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</si>
  <si>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</si>
  <si>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 xml:space="preserve">   ------- Annual Gross Income - Number of People in the Family -------</t>
  </si>
  <si>
    <t>Upper threshold for School Readiness program eligibility</t>
  </si>
  <si>
    <t>Eligibility is not dependent on family income. Sliding fee schedule assists in setting parent fee.</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</si>
  <si>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</si>
  <si>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</si>
  <si>
    <t>SLIDING FEE SCHEDULE for SCHOOL READINESS PROGRAM - Percentage-Based Copays Using SMI</t>
  </si>
  <si>
    <t>July 1, 2026</t>
  </si>
  <si>
    <t>FFY 2027 ANNUAL State Median Income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</si>
</sst>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8">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92D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2" fillId="0" borderId="0" xfId="0" applyFont="1" applyAlignment="1">
      <alignment horizontal="center"/>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7"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75" x14ac:dyDescent="0.25"/>
  <cols>
    <col min="1" max="1" width="10.21875" bestFit="1" customWidth="1"/>
    <col min="2" max="2" width="53.21875" customWidth="1"/>
    <col min="3" max="3" width="15" customWidth="1"/>
  </cols>
  <sheetData>
    <row r="1" spans="1:5" ht="22.5" x14ac:dyDescent="0.3">
      <c r="A1" s="70" t="s">
        <v>18</v>
      </c>
      <c r="B1" s="70"/>
      <c r="C1" s="70"/>
      <c r="D1" s="8"/>
      <c r="E1" s="8"/>
    </row>
    <row r="2" spans="1:5" ht="22.5" x14ac:dyDescent="0.3">
      <c r="A2" s="70" t="s">
        <v>1</v>
      </c>
      <c r="B2" s="70"/>
      <c r="C2" s="70"/>
      <c r="D2" s="8"/>
      <c r="E2" s="8"/>
    </row>
    <row r="3" spans="1:5" x14ac:dyDescent="0.25">
      <c r="B3" s="42" t="s">
        <v>15</v>
      </c>
    </row>
    <row r="4" spans="1:5" ht="78.75" x14ac:dyDescent="0.25">
      <c r="A4" s="43" t="s">
        <v>10</v>
      </c>
      <c r="B4" s="48" t="s">
        <v>48</v>
      </c>
      <c r="C4" s="45" t="s">
        <v>24</v>
      </c>
    </row>
    <row r="5" spans="1:5" ht="78.75" x14ac:dyDescent="0.25">
      <c r="A5" s="52" t="s">
        <v>20</v>
      </c>
      <c r="B5" s="48" t="s">
        <v>49</v>
      </c>
      <c r="C5" s="45" t="s">
        <v>21</v>
      </c>
    </row>
    <row r="6" spans="1:5" ht="31.5" x14ac:dyDescent="0.25">
      <c r="A6" s="47" t="s">
        <v>11</v>
      </c>
      <c r="B6" s="48" t="s">
        <v>22</v>
      </c>
      <c r="C6" s="45" t="s">
        <v>12</v>
      </c>
    </row>
    <row r="7" spans="1:5" ht="46.5" customHeight="1" x14ac:dyDescent="0.25">
      <c r="A7" s="47" t="s">
        <v>16</v>
      </c>
      <c r="B7" s="48" t="s">
        <v>23</v>
      </c>
      <c r="C7" s="45" t="s">
        <v>17</v>
      </c>
    </row>
    <row r="8" spans="1:5" ht="60" x14ac:dyDescent="0.25">
      <c r="A8" s="48" t="s">
        <v>14</v>
      </c>
      <c r="B8" s="48" t="s">
        <v>47</v>
      </c>
      <c r="C8" s="45"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20"/>
  <sheetViews>
    <sheetView showGridLines="0" tabSelected="1" zoomScale="80" zoomScaleNormal="80" zoomScaleSheetLayoutView="75" workbookViewId="0"/>
  </sheetViews>
  <sheetFormatPr defaultColWidth="9.77734375" defaultRowHeight="15.75" x14ac:dyDescent="0.25"/>
  <cols>
    <col min="1" max="1" width="10.33203125" customWidth="1"/>
    <col min="2" max="2" width="14.33203125" customWidth="1"/>
    <col min="3" max="3" width="19.33203125" customWidth="1"/>
    <col min="4" max="4" width="9.6640625" customWidth="1"/>
    <col min="5" max="6" width="9.44140625" customWidth="1"/>
    <col min="7" max="7" width="9" customWidth="1"/>
    <col min="8" max="8" width="10.1093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25">
      <c r="D1" s="5"/>
      <c r="E1" s="5"/>
      <c r="F1" s="5"/>
      <c r="G1" s="5"/>
      <c r="H1" s="5"/>
      <c r="I1" s="5"/>
      <c r="J1" s="5"/>
      <c r="K1" s="5"/>
      <c r="L1" s="5"/>
      <c r="M1" s="5"/>
      <c r="N1" s="5"/>
      <c r="O1" s="5"/>
      <c r="P1" s="5"/>
      <c r="Q1" s="5"/>
      <c r="R1" s="6" t="s">
        <v>0</v>
      </c>
      <c r="S1" s="2"/>
      <c r="T1" s="2"/>
      <c r="U1" s="2"/>
      <c r="V1" s="2"/>
      <c r="W1" s="2"/>
      <c r="X1" s="2"/>
    </row>
    <row r="2" spans="1:24" ht="19.5" customHeight="1" x14ac:dyDescent="0.25">
      <c r="A2" s="34" t="s">
        <v>8</v>
      </c>
      <c r="C2" s="67" t="s">
        <v>51</v>
      </c>
      <c r="D2" s="5"/>
      <c r="E2" s="5"/>
      <c r="F2" s="5"/>
      <c r="G2" s="5"/>
      <c r="H2" s="5"/>
      <c r="I2" s="5"/>
      <c r="J2" s="5"/>
      <c r="K2" s="5"/>
      <c r="L2" s="5"/>
      <c r="M2" s="5"/>
      <c r="N2" s="5"/>
      <c r="O2" s="5"/>
      <c r="P2" s="5"/>
      <c r="Q2" s="5"/>
      <c r="R2" s="5"/>
      <c r="S2" s="2"/>
      <c r="T2" s="2"/>
      <c r="U2" s="2"/>
      <c r="V2" s="2"/>
      <c r="W2" s="2"/>
      <c r="X2" s="2"/>
    </row>
    <row r="3" spans="1:24" ht="23.25" customHeight="1" x14ac:dyDescent="0.3">
      <c r="A3" s="70" t="s">
        <v>18</v>
      </c>
      <c r="B3" s="70"/>
      <c r="C3" s="70"/>
      <c r="D3" s="70"/>
      <c r="E3" s="70"/>
      <c r="F3" s="70"/>
      <c r="G3" s="70"/>
      <c r="H3" s="70"/>
      <c r="I3" s="70"/>
      <c r="J3" s="70"/>
      <c r="K3" s="70"/>
      <c r="L3" s="70"/>
      <c r="M3" s="70"/>
      <c r="N3" s="70"/>
      <c r="O3" s="70"/>
      <c r="P3" s="70"/>
      <c r="Q3" s="70"/>
      <c r="R3" s="70"/>
      <c r="S3" s="2"/>
      <c r="T3" s="2"/>
      <c r="U3" s="2"/>
      <c r="V3" s="2"/>
      <c r="W3" s="2"/>
      <c r="X3" s="2"/>
    </row>
    <row r="4" spans="1:24" ht="23.25" customHeight="1" x14ac:dyDescent="0.3">
      <c r="A4" s="70" t="s">
        <v>50</v>
      </c>
      <c r="B4" s="70"/>
      <c r="C4" s="70"/>
      <c r="D4" s="70"/>
      <c r="E4" s="70"/>
      <c r="F4" s="70"/>
      <c r="G4" s="70"/>
      <c r="H4" s="70"/>
      <c r="I4" s="70"/>
      <c r="J4" s="70"/>
      <c r="K4" s="70"/>
      <c r="L4" s="70"/>
      <c r="M4" s="70"/>
      <c r="N4" s="70"/>
      <c r="O4" s="70"/>
      <c r="P4" s="70"/>
      <c r="Q4" s="70"/>
      <c r="R4" s="70"/>
      <c r="S4" s="2"/>
      <c r="T4" s="2"/>
      <c r="U4" s="2"/>
      <c r="V4" s="2"/>
      <c r="W4" s="2"/>
      <c r="X4" s="2"/>
    </row>
    <row r="5" spans="1:24" x14ac:dyDescent="0.25">
      <c r="A5" s="44"/>
      <c r="B5" s="46"/>
      <c r="C5" s="44"/>
      <c r="D5" s="7"/>
      <c r="E5" s="7"/>
      <c r="F5" s="7"/>
      <c r="G5" s="7"/>
      <c r="H5" s="7"/>
      <c r="I5" s="7"/>
      <c r="J5" s="7"/>
      <c r="K5" s="7"/>
      <c r="L5" s="7"/>
      <c r="M5" s="7"/>
      <c r="N5" s="7"/>
      <c r="O5" s="7"/>
      <c r="P5" s="7"/>
      <c r="Q5" s="7"/>
    </row>
    <row r="6" spans="1:24" x14ac:dyDescent="0.25">
      <c r="A6" s="9"/>
      <c r="B6" s="5"/>
      <c r="D6" s="5"/>
      <c r="E6" s="5"/>
      <c r="F6" s="5"/>
      <c r="G6" s="5"/>
      <c r="H6" s="5"/>
      <c r="I6" s="5"/>
      <c r="J6" s="5"/>
      <c r="K6" s="5"/>
      <c r="L6" s="5"/>
      <c r="M6" s="5"/>
      <c r="N6" s="5"/>
      <c r="O6" s="5"/>
      <c r="P6" s="5"/>
      <c r="Q6" s="5"/>
      <c r="R6" s="5"/>
      <c r="S6" s="2"/>
      <c r="T6" s="2"/>
      <c r="U6" s="2"/>
      <c r="V6" s="2"/>
      <c r="W6" s="2"/>
      <c r="X6" s="2"/>
    </row>
    <row r="7" spans="1:24" ht="23.25" customHeight="1" x14ac:dyDescent="0.35">
      <c r="A7" s="10" t="s">
        <v>2</v>
      </c>
      <c r="B7" s="11"/>
      <c r="D7" s="12" t="s">
        <v>45</v>
      </c>
      <c r="E7" s="5"/>
      <c r="F7" s="5"/>
      <c r="G7" s="5"/>
      <c r="H7" s="5"/>
      <c r="I7" s="5"/>
      <c r="J7" s="5"/>
      <c r="K7" s="5"/>
      <c r="L7" s="5"/>
      <c r="M7" s="5"/>
      <c r="N7" s="5"/>
      <c r="O7" s="5"/>
      <c r="P7" s="5"/>
      <c r="Q7" s="5"/>
      <c r="R7" s="5"/>
      <c r="S7" s="2"/>
      <c r="T7" s="2"/>
      <c r="U7" s="2"/>
      <c r="V7" s="2"/>
      <c r="W7" s="2"/>
      <c r="X7" s="2"/>
    </row>
    <row r="8" spans="1:24" x14ac:dyDescent="0.25">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25">
      <c r="A9" s="13"/>
      <c r="B9" s="13"/>
      <c r="C9" s="69"/>
      <c r="D9" s="5"/>
      <c r="E9" s="5"/>
      <c r="F9" s="5"/>
      <c r="G9" s="5"/>
      <c r="H9" s="5"/>
      <c r="I9" s="5"/>
      <c r="J9" s="5"/>
      <c r="K9" s="5"/>
      <c r="L9" s="5"/>
      <c r="M9" s="5"/>
      <c r="N9" s="5"/>
      <c r="O9" s="5"/>
      <c r="P9" s="5"/>
      <c r="Q9" s="5"/>
      <c r="R9" s="5"/>
      <c r="S9" s="2"/>
      <c r="T9" s="2"/>
      <c r="U9" s="2"/>
      <c r="V9" s="2"/>
      <c r="W9" s="2"/>
      <c r="X9" s="2"/>
    </row>
    <row r="10" spans="1:24" ht="20.25" customHeight="1" x14ac:dyDescent="0.25">
      <c r="A10" s="14" t="s">
        <v>4</v>
      </c>
      <c r="B10" s="15" t="s">
        <v>5</v>
      </c>
      <c r="C10" s="69"/>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25">
      <c r="A11" s="13" t="s">
        <v>6</v>
      </c>
      <c r="B11" s="13" t="s">
        <v>6</v>
      </c>
      <c r="C11" s="69"/>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25">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25">
      <c r="A13" s="66">
        <v>0.04</v>
      </c>
      <c r="B13" s="66">
        <v>0.02</v>
      </c>
      <c r="C13" s="22" t="s">
        <v>26</v>
      </c>
      <c r="D13" s="18">
        <f>ROUND('100% SMI'!A4*0.05,0)</f>
        <v>2811</v>
      </c>
      <c r="E13" s="18">
        <f>ROUND('100% SMI'!B4*0.05,0)</f>
        <v>3676</v>
      </c>
      <c r="F13" s="18">
        <f>ROUND('100% SMI'!C4*0.05,0)</f>
        <v>4541</v>
      </c>
      <c r="G13" s="18">
        <f>ROUND('100% SMI'!D4*0.05,0)</f>
        <v>5406</v>
      </c>
      <c r="H13" s="18">
        <f>ROUND('100% SMI'!E4*0.05,0)</f>
        <v>6271</v>
      </c>
      <c r="I13" s="18">
        <f>ROUND('100% SMI'!F4*0.05,0)</f>
        <v>7136</v>
      </c>
      <c r="J13" s="18">
        <f>ROUND('100% SMI'!G4*0.05,0)</f>
        <v>7298</v>
      </c>
      <c r="K13" s="18">
        <f>ROUND('100% SMI'!H4*0.05,0)</f>
        <v>7460</v>
      </c>
      <c r="L13" s="18">
        <f>ROUND('100% SMI'!I4*0.05,0)</f>
        <v>7623</v>
      </c>
      <c r="M13" s="18">
        <f>ROUND('100% SMI'!J4*0.05,0)</f>
        <v>7785</v>
      </c>
      <c r="N13" s="18">
        <f>ROUND('100% SMI'!K4*0.05,0)</f>
        <v>7947</v>
      </c>
      <c r="O13" s="18">
        <f>ROUND('100% SMI'!L4*0.05,0)</f>
        <v>8109</v>
      </c>
      <c r="P13" s="18">
        <f>ROUND('100% SMI'!M4*0.05,0)</f>
        <v>8271</v>
      </c>
      <c r="Q13" s="18">
        <f>ROUND('100% SMI'!N4*0.05,0)</f>
        <v>8434</v>
      </c>
      <c r="R13" s="18">
        <f>ROUND('100% SMI'!O4*0.05,0)</f>
        <v>8596</v>
      </c>
    </row>
    <row r="14" spans="1:24" x14ac:dyDescent="0.25">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25">
      <c r="A15" s="36"/>
      <c r="B15" s="35"/>
      <c r="D15" s="18">
        <f t="shared" ref="D15:R15" si="0">D13+1</f>
        <v>2812</v>
      </c>
      <c r="E15" s="18">
        <f t="shared" si="0"/>
        <v>3677</v>
      </c>
      <c r="F15" s="18">
        <f t="shared" si="0"/>
        <v>4542</v>
      </c>
      <c r="G15" s="18">
        <f t="shared" si="0"/>
        <v>5407</v>
      </c>
      <c r="H15" s="18">
        <f t="shared" si="0"/>
        <v>6272</v>
      </c>
      <c r="I15" s="18">
        <f t="shared" si="0"/>
        <v>7137</v>
      </c>
      <c r="J15" s="18">
        <f t="shared" si="0"/>
        <v>7299</v>
      </c>
      <c r="K15" s="18">
        <f t="shared" si="0"/>
        <v>7461</v>
      </c>
      <c r="L15" s="18">
        <f t="shared" si="0"/>
        <v>7624</v>
      </c>
      <c r="M15" s="18">
        <f t="shared" si="0"/>
        <v>7786</v>
      </c>
      <c r="N15" s="18">
        <f t="shared" si="0"/>
        <v>7948</v>
      </c>
      <c r="O15" s="18">
        <f t="shared" si="0"/>
        <v>8110</v>
      </c>
      <c r="P15" s="18">
        <f t="shared" si="0"/>
        <v>8272</v>
      </c>
      <c r="Q15" s="18">
        <f t="shared" si="0"/>
        <v>8435</v>
      </c>
      <c r="R15" s="18">
        <f t="shared" si="0"/>
        <v>8597</v>
      </c>
    </row>
    <row r="16" spans="1:24" x14ac:dyDescent="0.25">
      <c r="A16" s="66">
        <v>0.04</v>
      </c>
      <c r="B16" s="66">
        <v>0.02</v>
      </c>
      <c r="C16" s="22" t="s">
        <v>27</v>
      </c>
      <c r="D16" s="18">
        <f>ROUND('100% SMI'!A4*0.1,0)</f>
        <v>5622</v>
      </c>
      <c r="E16" s="18">
        <f>ROUND('100% SMI'!B4*0.1,0)</f>
        <v>7352</v>
      </c>
      <c r="F16" s="18">
        <f>ROUND('100% SMI'!C4*0.1,0)</f>
        <v>9082</v>
      </c>
      <c r="G16" s="18">
        <f>ROUND('100% SMI'!D4*0.1,0)</f>
        <v>10812</v>
      </c>
      <c r="H16" s="18">
        <f>ROUND('100% SMI'!E4*0.1,0)</f>
        <v>12542</v>
      </c>
      <c r="I16" s="18">
        <f>ROUND('100% SMI'!F4*0.1,0)</f>
        <v>14272</v>
      </c>
      <c r="J16" s="18">
        <f>ROUND('100% SMI'!G4*0.1,0)</f>
        <v>14597</v>
      </c>
      <c r="K16" s="18">
        <f>ROUND('100% SMI'!H4*0.1,0)</f>
        <v>14921</v>
      </c>
      <c r="L16" s="18">
        <f>ROUND('100% SMI'!I4*0.1,0)</f>
        <v>15245</v>
      </c>
      <c r="M16" s="18">
        <f>ROUND('100% SMI'!J4*0.1,0)</f>
        <v>15570</v>
      </c>
      <c r="N16" s="18">
        <f>ROUND('100% SMI'!K4*0.1,0)</f>
        <v>15894</v>
      </c>
      <c r="O16" s="18">
        <f>ROUND('100% SMI'!L4*0.1,0)</f>
        <v>16218</v>
      </c>
      <c r="P16" s="18">
        <f>ROUND('100% SMI'!M4*0.1,0)</f>
        <v>16543</v>
      </c>
      <c r="Q16" s="18">
        <f>ROUND('100% SMI'!N4*0.1,0)</f>
        <v>16867</v>
      </c>
      <c r="R16" s="18">
        <f>ROUND('100% SMI'!O4*0.1,0)</f>
        <v>17191</v>
      </c>
    </row>
    <row r="17" spans="1:24" x14ac:dyDescent="0.25">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25">
      <c r="A18" s="36"/>
      <c r="B18" s="35"/>
      <c r="D18" s="18">
        <f t="shared" ref="D18:R18" si="1">D16+1</f>
        <v>5623</v>
      </c>
      <c r="E18" s="18">
        <f t="shared" si="1"/>
        <v>7353</v>
      </c>
      <c r="F18" s="18">
        <f t="shared" si="1"/>
        <v>9083</v>
      </c>
      <c r="G18" s="18">
        <f t="shared" si="1"/>
        <v>10813</v>
      </c>
      <c r="H18" s="18">
        <f t="shared" si="1"/>
        <v>12543</v>
      </c>
      <c r="I18" s="18">
        <f t="shared" si="1"/>
        <v>14273</v>
      </c>
      <c r="J18" s="18">
        <f t="shared" si="1"/>
        <v>14598</v>
      </c>
      <c r="K18" s="18">
        <f t="shared" si="1"/>
        <v>14922</v>
      </c>
      <c r="L18" s="18">
        <f t="shared" si="1"/>
        <v>15246</v>
      </c>
      <c r="M18" s="18">
        <f t="shared" si="1"/>
        <v>15571</v>
      </c>
      <c r="N18" s="18">
        <f t="shared" si="1"/>
        <v>15895</v>
      </c>
      <c r="O18" s="18">
        <f t="shared" si="1"/>
        <v>16219</v>
      </c>
      <c r="P18" s="18">
        <f t="shared" si="1"/>
        <v>16544</v>
      </c>
      <c r="Q18" s="18">
        <f t="shared" si="1"/>
        <v>16868</v>
      </c>
      <c r="R18" s="18">
        <f t="shared" si="1"/>
        <v>17192</v>
      </c>
    </row>
    <row r="19" spans="1:24" x14ac:dyDescent="0.25">
      <c r="A19" s="66">
        <v>0.04</v>
      </c>
      <c r="B19" s="66">
        <v>0.02</v>
      </c>
      <c r="C19" s="22" t="s">
        <v>28</v>
      </c>
      <c r="D19" s="18">
        <f>ROUND('100% SMI'!A4*0.15,0)</f>
        <v>8433</v>
      </c>
      <c r="E19" s="18">
        <f>ROUND('100% SMI'!B4*0.15,0)</f>
        <v>11028</v>
      </c>
      <c r="F19" s="18">
        <f>ROUND('100% SMI'!C4*0.15,0)</f>
        <v>13623</v>
      </c>
      <c r="G19" s="18">
        <f>ROUND('100% SMI'!D4*0.15,0)</f>
        <v>16218</v>
      </c>
      <c r="H19" s="18">
        <f>ROUND('100% SMI'!E4*0.15,0)</f>
        <v>18813</v>
      </c>
      <c r="I19" s="18">
        <f>ROUND('100% SMI'!F4*0.15,0)</f>
        <v>21408</v>
      </c>
      <c r="J19" s="18">
        <f>ROUND('100% SMI'!G4*0.15,0)</f>
        <v>21895</v>
      </c>
      <c r="K19" s="18">
        <f>ROUND('100% SMI'!H4*0.15,0)</f>
        <v>22381</v>
      </c>
      <c r="L19" s="18">
        <f>ROUND('100% SMI'!I4*0.15,0)</f>
        <v>22868</v>
      </c>
      <c r="M19" s="18">
        <f>ROUND('100% SMI'!J4*0.15,0)</f>
        <v>23354</v>
      </c>
      <c r="N19" s="18">
        <f>ROUND('100% SMI'!K4*0.15,0)</f>
        <v>23841</v>
      </c>
      <c r="O19" s="18">
        <f>ROUND('100% SMI'!L4*0.15,0)</f>
        <v>24327</v>
      </c>
      <c r="P19" s="18">
        <f>ROUND('100% SMI'!M4*0.15,0)</f>
        <v>24814</v>
      </c>
      <c r="Q19" s="18">
        <f>ROUND('100% SMI'!N4*0.15,0)</f>
        <v>25301</v>
      </c>
      <c r="R19" s="18">
        <f>ROUND('100% SMI'!O4*0.15,0)</f>
        <v>25787</v>
      </c>
    </row>
    <row r="20" spans="1:24" x14ac:dyDescent="0.25">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x14ac:dyDescent="0.25">
      <c r="A21" s="36"/>
      <c r="B21" s="35"/>
      <c r="C21" s="38" t="s">
        <v>25</v>
      </c>
      <c r="D21" s="18">
        <f t="shared" ref="D21:R21" si="2">D19+1</f>
        <v>8434</v>
      </c>
      <c r="E21" s="18">
        <f t="shared" si="2"/>
        <v>11029</v>
      </c>
      <c r="F21" s="18">
        <f t="shared" si="2"/>
        <v>13624</v>
      </c>
      <c r="G21" s="18">
        <f t="shared" si="2"/>
        <v>16219</v>
      </c>
      <c r="H21" s="18">
        <f t="shared" si="2"/>
        <v>18814</v>
      </c>
      <c r="I21" s="18">
        <f t="shared" si="2"/>
        <v>21409</v>
      </c>
      <c r="J21" s="18">
        <f t="shared" si="2"/>
        <v>21896</v>
      </c>
      <c r="K21" s="18">
        <f t="shared" si="2"/>
        <v>22382</v>
      </c>
      <c r="L21" s="18">
        <f t="shared" si="2"/>
        <v>22869</v>
      </c>
      <c r="M21" s="18">
        <f t="shared" si="2"/>
        <v>23355</v>
      </c>
      <c r="N21" s="18">
        <f t="shared" si="2"/>
        <v>23842</v>
      </c>
      <c r="O21" s="18">
        <f t="shared" si="2"/>
        <v>24328</v>
      </c>
      <c r="P21" s="18">
        <f t="shared" si="2"/>
        <v>24815</v>
      </c>
      <c r="Q21" s="18">
        <f t="shared" si="2"/>
        <v>25302</v>
      </c>
      <c r="R21" s="18">
        <f t="shared" si="2"/>
        <v>25788</v>
      </c>
      <c r="S21" s="2"/>
      <c r="T21" s="2"/>
      <c r="U21" s="2"/>
      <c r="V21" s="2"/>
      <c r="W21" s="2"/>
      <c r="X21" s="2"/>
    </row>
    <row r="22" spans="1:24" x14ac:dyDescent="0.25">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x14ac:dyDescent="0.25">
      <c r="A23" s="28"/>
      <c r="B23" s="25"/>
      <c r="C23" s="22" t="s">
        <v>29</v>
      </c>
      <c r="D23" s="18">
        <f>ROUND('100% SMI'!A4*0.2,0)</f>
        <v>11245</v>
      </c>
      <c r="E23" s="18">
        <f>ROUND('100% SMI'!B4*0.2,0)</f>
        <v>14705</v>
      </c>
      <c r="F23" s="18">
        <f>ROUND('100% SMI'!C4*0.2,0)</f>
        <v>18164</v>
      </c>
      <c r="G23" s="18">
        <f>ROUND('100% SMI'!D4*0.2,0)</f>
        <v>21624</v>
      </c>
      <c r="H23" s="18">
        <f>ROUND('100% SMI'!E4*0.2,0)</f>
        <v>25084</v>
      </c>
      <c r="I23" s="18">
        <f>ROUND('100% SMI'!F4*0.2,0)</f>
        <v>28544</v>
      </c>
      <c r="J23" s="18">
        <f>ROUND('100% SMI'!G4*0.2,0)</f>
        <v>29193</v>
      </c>
      <c r="K23" s="18">
        <f>ROUND('100% SMI'!H4*0.2,0)</f>
        <v>29842</v>
      </c>
      <c r="L23" s="18">
        <f>ROUND('100% SMI'!I4*0.2,0)</f>
        <v>30490</v>
      </c>
      <c r="M23" s="18">
        <f>ROUND('100% SMI'!J4*0.2,0)</f>
        <v>31139</v>
      </c>
      <c r="N23" s="18">
        <f>ROUND('100% SMI'!K4*0.2,0)</f>
        <v>31788</v>
      </c>
      <c r="O23" s="18">
        <f>ROUND('100% SMI'!L4*0.2,0)</f>
        <v>32437</v>
      </c>
      <c r="P23" s="18">
        <f>ROUND('100% SMI'!M4*0.2,0)</f>
        <v>33085</v>
      </c>
      <c r="Q23" s="18">
        <f>ROUND('100% SMI'!N4*0.2,0)</f>
        <v>33734</v>
      </c>
      <c r="R23" s="18">
        <f>ROUND('100% SMI'!O4*0.2,0)</f>
        <v>34383</v>
      </c>
      <c r="S23" s="2" t="s">
        <v>25</v>
      </c>
      <c r="T23" s="2"/>
      <c r="U23" s="2"/>
      <c r="V23" s="2"/>
      <c r="W23" s="2"/>
      <c r="X23" s="2"/>
    </row>
    <row r="24" spans="1:24" x14ac:dyDescent="0.25">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25">
      <c r="A25" s="36"/>
      <c r="B25" s="35"/>
      <c r="D25" s="18">
        <f t="shared" ref="D25:R25" si="3">D23+1</f>
        <v>11246</v>
      </c>
      <c r="E25" s="18">
        <f t="shared" si="3"/>
        <v>14706</v>
      </c>
      <c r="F25" s="18">
        <f t="shared" si="3"/>
        <v>18165</v>
      </c>
      <c r="G25" s="18">
        <f t="shared" si="3"/>
        <v>21625</v>
      </c>
      <c r="H25" s="18">
        <f t="shared" si="3"/>
        <v>25085</v>
      </c>
      <c r="I25" s="18">
        <f t="shared" si="3"/>
        <v>28545</v>
      </c>
      <c r="J25" s="18">
        <f t="shared" si="3"/>
        <v>29194</v>
      </c>
      <c r="K25" s="18">
        <f t="shared" si="3"/>
        <v>29843</v>
      </c>
      <c r="L25" s="18">
        <f t="shared" si="3"/>
        <v>30491</v>
      </c>
      <c r="M25" s="18">
        <f t="shared" si="3"/>
        <v>31140</v>
      </c>
      <c r="N25" s="18">
        <f t="shared" si="3"/>
        <v>31789</v>
      </c>
      <c r="O25" s="18">
        <f t="shared" si="3"/>
        <v>32438</v>
      </c>
      <c r="P25" s="18">
        <f t="shared" si="3"/>
        <v>33086</v>
      </c>
      <c r="Q25" s="18">
        <f t="shared" si="3"/>
        <v>33735</v>
      </c>
      <c r="R25" s="18">
        <f t="shared" si="3"/>
        <v>34384</v>
      </c>
      <c r="S25" s="2"/>
      <c r="T25" s="2"/>
      <c r="U25" s="2"/>
      <c r="V25" s="2"/>
      <c r="W25" s="2"/>
      <c r="X25" s="2"/>
    </row>
    <row r="26" spans="1:24" x14ac:dyDescent="0.25">
      <c r="A26" s="66">
        <v>0.04</v>
      </c>
      <c r="B26" s="66">
        <v>0.02</v>
      </c>
      <c r="C26" s="51" t="s">
        <v>25</v>
      </c>
      <c r="D26" s="18"/>
      <c r="E26" s="18"/>
      <c r="F26" s="18"/>
      <c r="G26" s="18"/>
      <c r="H26" s="18"/>
      <c r="I26" s="18"/>
      <c r="J26" s="18"/>
      <c r="K26" s="18"/>
      <c r="L26" s="18"/>
      <c r="M26" s="18"/>
      <c r="N26" s="18"/>
      <c r="O26" s="18"/>
      <c r="P26" s="18"/>
      <c r="Q26" s="18"/>
      <c r="R26" s="18"/>
      <c r="S26" s="2"/>
      <c r="T26" s="2"/>
      <c r="U26" s="2"/>
      <c r="V26" s="2"/>
      <c r="W26" s="2"/>
      <c r="X26" s="2"/>
    </row>
    <row r="27" spans="1:24" x14ac:dyDescent="0.25">
      <c r="A27" s="28"/>
      <c r="B27" s="25"/>
      <c r="C27" s="22" t="s">
        <v>30</v>
      </c>
      <c r="D27" s="18">
        <f>ROUND('100% SMI'!A4*0.25,0)</f>
        <v>14056</v>
      </c>
      <c r="E27" s="18">
        <f>ROUND('100% SMI'!B4*0.25,0)</f>
        <v>18381</v>
      </c>
      <c r="F27" s="18">
        <f>ROUND('100% SMI'!C4*0.25,0)</f>
        <v>22706</v>
      </c>
      <c r="G27" s="18">
        <f>ROUND('100% SMI'!D4*0.25,0)</f>
        <v>27031</v>
      </c>
      <c r="H27" s="18">
        <f>ROUND('100% SMI'!E4*0.25,0)</f>
        <v>31356</v>
      </c>
      <c r="I27" s="18">
        <f>ROUND('100% SMI'!F4*0.25,0)</f>
        <v>35680</v>
      </c>
      <c r="J27" s="18">
        <f>ROUND('100% SMI'!G4*0.25,0)</f>
        <v>36491</v>
      </c>
      <c r="K27" s="18">
        <f>ROUND('100% SMI'!H4*0.25,0)</f>
        <v>37302</v>
      </c>
      <c r="L27" s="18">
        <f>ROUND('100% SMI'!I4*0.25,0)</f>
        <v>38113</v>
      </c>
      <c r="M27" s="18">
        <f>ROUND('100% SMI'!J4*0.25,0)</f>
        <v>38924</v>
      </c>
      <c r="N27" s="18">
        <f>ROUND('100% SMI'!K4*0.25,0)</f>
        <v>39735</v>
      </c>
      <c r="O27" s="18">
        <f>ROUND('100% SMI'!L4*0.25,0)</f>
        <v>40546</v>
      </c>
      <c r="P27" s="18">
        <f>ROUND('100% SMI'!M4*0.25,0)</f>
        <v>41357</v>
      </c>
      <c r="Q27" s="18">
        <f>ROUND('100% SMI'!N4*0.25,0)</f>
        <v>42168</v>
      </c>
      <c r="R27" s="18">
        <f>ROUND('100% SMI'!O4*0.25,0)</f>
        <v>42979</v>
      </c>
      <c r="S27" s="2"/>
      <c r="T27" s="2"/>
      <c r="U27" s="2"/>
      <c r="V27" s="2"/>
      <c r="W27" s="2"/>
      <c r="X27" s="2"/>
    </row>
    <row r="28" spans="1:24" x14ac:dyDescent="0.25">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25">
      <c r="A29" s="36"/>
      <c r="B29" s="35"/>
      <c r="D29" s="18">
        <f t="shared" ref="D29:R29" si="4">D27+1</f>
        <v>14057</v>
      </c>
      <c r="E29" s="18">
        <f t="shared" si="4"/>
        <v>18382</v>
      </c>
      <c r="F29" s="18">
        <f t="shared" si="4"/>
        <v>22707</v>
      </c>
      <c r="G29" s="18">
        <f t="shared" si="4"/>
        <v>27032</v>
      </c>
      <c r="H29" s="18">
        <f t="shared" si="4"/>
        <v>31357</v>
      </c>
      <c r="I29" s="18">
        <f t="shared" si="4"/>
        <v>35681</v>
      </c>
      <c r="J29" s="18">
        <f t="shared" si="4"/>
        <v>36492</v>
      </c>
      <c r="K29" s="18">
        <f t="shared" si="4"/>
        <v>37303</v>
      </c>
      <c r="L29" s="18">
        <f t="shared" si="4"/>
        <v>38114</v>
      </c>
      <c r="M29" s="18">
        <f t="shared" si="4"/>
        <v>38925</v>
      </c>
      <c r="N29" s="18">
        <f t="shared" si="4"/>
        <v>39736</v>
      </c>
      <c r="O29" s="18">
        <f t="shared" si="4"/>
        <v>40547</v>
      </c>
      <c r="P29" s="18">
        <f t="shared" si="4"/>
        <v>41358</v>
      </c>
      <c r="Q29" s="18">
        <f t="shared" si="4"/>
        <v>42169</v>
      </c>
      <c r="R29" s="18">
        <f t="shared" si="4"/>
        <v>42980</v>
      </c>
      <c r="S29" s="2"/>
      <c r="T29" s="2"/>
      <c r="U29" s="2"/>
      <c r="V29" s="2"/>
      <c r="W29" s="2"/>
      <c r="X29" s="2"/>
    </row>
    <row r="30" spans="1:24" x14ac:dyDescent="0.25">
      <c r="A30" s="66">
        <v>0.04</v>
      </c>
      <c r="B30" s="66">
        <v>0.02</v>
      </c>
      <c r="C30" s="53" t="s">
        <v>25</v>
      </c>
      <c r="D30" s="18"/>
      <c r="E30" s="18"/>
      <c r="F30" s="18"/>
      <c r="G30" s="18"/>
      <c r="H30" s="18"/>
      <c r="I30" s="18"/>
      <c r="J30" s="18"/>
      <c r="K30" s="18"/>
      <c r="L30" s="18"/>
      <c r="M30" s="18"/>
      <c r="N30" s="18"/>
      <c r="O30" s="18"/>
      <c r="P30" s="18"/>
      <c r="Q30" s="18"/>
      <c r="R30" s="18"/>
      <c r="S30" s="2"/>
      <c r="T30" s="2"/>
      <c r="U30" s="2"/>
      <c r="V30" s="2"/>
      <c r="W30" s="2"/>
      <c r="X30" s="2"/>
    </row>
    <row r="31" spans="1:24" x14ac:dyDescent="0.25">
      <c r="A31" s="28"/>
      <c r="B31" s="25"/>
      <c r="C31" s="22" t="s">
        <v>31</v>
      </c>
      <c r="D31" s="18">
        <f>ROUND('100% SMI'!A4*0.3,0)</f>
        <v>16867</v>
      </c>
      <c r="E31" s="18">
        <f>ROUND('100% SMI'!B4*0.3,0)</f>
        <v>22057</v>
      </c>
      <c r="F31" s="18">
        <f>ROUND('100% SMI'!C4*0.3,0)</f>
        <v>27247</v>
      </c>
      <c r="G31" s="18">
        <f>ROUND('100% SMI'!D4*0.3,0)</f>
        <v>32437</v>
      </c>
      <c r="H31" s="18">
        <f>ROUND('100% SMI'!E4*0.3,0)</f>
        <v>37627</v>
      </c>
      <c r="I31" s="18">
        <f>ROUND('100% SMI'!F4*0.3,0)</f>
        <v>42816</v>
      </c>
      <c r="J31" s="18">
        <f>ROUND('100% SMI'!G4*0.3,0)</f>
        <v>43790</v>
      </c>
      <c r="K31" s="18">
        <f>ROUND('100% SMI'!H4*0.3,0)</f>
        <v>44762</v>
      </c>
      <c r="L31" s="18">
        <f>ROUND('100% SMI'!I4*0.3,0)</f>
        <v>45736</v>
      </c>
      <c r="M31" s="18">
        <f>ROUND('100% SMI'!J4*0.3,0)</f>
        <v>46709</v>
      </c>
      <c r="N31" s="18">
        <f>ROUND('100% SMI'!K4*0.3,0)</f>
        <v>47682</v>
      </c>
      <c r="O31" s="18">
        <f>ROUND('100% SMI'!L4*0.3,0)</f>
        <v>48655</v>
      </c>
      <c r="P31" s="18">
        <f>ROUND('100% SMI'!M4*0.3,0)</f>
        <v>49628</v>
      </c>
      <c r="Q31" s="18">
        <f>ROUND('100% SMI'!N4*0.3,0)</f>
        <v>50601</v>
      </c>
      <c r="R31" s="18">
        <f>ROUND('100% SMI'!O4*0.3,0)</f>
        <v>51574</v>
      </c>
      <c r="S31" s="2"/>
      <c r="T31" s="2"/>
      <c r="U31" s="2"/>
      <c r="V31" s="2"/>
      <c r="W31" s="2"/>
      <c r="X31" s="2"/>
    </row>
    <row r="32" spans="1:24" x14ac:dyDescent="0.25">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25">
      <c r="A33" s="36"/>
      <c r="B33" s="35"/>
      <c r="D33" s="18">
        <f t="shared" ref="D33:R33" si="5">(D31+1)</f>
        <v>16868</v>
      </c>
      <c r="E33" s="18">
        <f t="shared" si="5"/>
        <v>22058</v>
      </c>
      <c r="F33" s="18">
        <f t="shared" si="5"/>
        <v>27248</v>
      </c>
      <c r="G33" s="18">
        <f t="shared" si="5"/>
        <v>32438</v>
      </c>
      <c r="H33" s="18">
        <f t="shared" si="5"/>
        <v>37628</v>
      </c>
      <c r="I33" s="18">
        <f t="shared" si="5"/>
        <v>42817</v>
      </c>
      <c r="J33" s="18">
        <f t="shared" si="5"/>
        <v>43791</v>
      </c>
      <c r="K33" s="18">
        <f t="shared" si="5"/>
        <v>44763</v>
      </c>
      <c r="L33" s="18">
        <f t="shared" si="5"/>
        <v>45737</v>
      </c>
      <c r="M33" s="18">
        <f t="shared" si="5"/>
        <v>46710</v>
      </c>
      <c r="N33" s="18">
        <f t="shared" si="5"/>
        <v>47683</v>
      </c>
      <c r="O33" s="18">
        <f t="shared" si="5"/>
        <v>48656</v>
      </c>
      <c r="P33" s="18">
        <f t="shared" si="5"/>
        <v>49629</v>
      </c>
      <c r="Q33" s="18">
        <f t="shared" si="5"/>
        <v>50602</v>
      </c>
      <c r="R33" s="18">
        <f t="shared" si="5"/>
        <v>51575</v>
      </c>
      <c r="S33" s="2"/>
      <c r="T33" s="2"/>
      <c r="U33" s="2"/>
      <c r="V33" s="2"/>
      <c r="W33" s="2"/>
      <c r="X33" s="2"/>
    </row>
    <row r="34" spans="1:24" x14ac:dyDescent="0.25">
      <c r="A34" s="66">
        <v>0.04</v>
      </c>
      <c r="B34" s="66">
        <v>0.02</v>
      </c>
      <c r="C34" s="53" t="s">
        <v>25</v>
      </c>
      <c r="D34" s="18"/>
      <c r="E34" s="18"/>
      <c r="F34" s="18"/>
      <c r="G34" s="18"/>
      <c r="H34" s="18"/>
      <c r="I34" s="18"/>
      <c r="J34" s="18"/>
      <c r="K34" s="18"/>
      <c r="L34" s="18"/>
      <c r="M34" s="18"/>
      <c r="N34" s="18"/>
      <c r="O34" s="18"/>
      <c r="P34" s="18"/>
      <c r="Q34" s="18"/>
      <c r="R34" s="18"/>
      <c r="S34" s="2"/>
      <c r="T34" s="2"/>
      <c r="U34" s="2"/>
      <c r="V34" s="2"/>
      <c r="W34" s="2"/>
      <c r="X34" s="2"/>
    </row>
    <row r="35" spans="1:24" x14ac:dyDescent="0.25">
      <c r="A35" s="28"/>
      <c r="B35" s="25"/>
      <c r="C35" s="22" t="s">
        <v>32</v>
      </c>
      <c r="D35" s="18">
        <f>ROUND('100% SMI'!A4*0.35,0)</f>
        <v>19678</v>
      </c>
      <c r="E35" s="18">
        <f>ROUND('100% SMI'!B4*0.35,0)</f>
        <v>25733</v>
      </c>
      <c r="F35" s="18">
        <f>ROUND('100% SMI'!C4*0.35,0)</f>
        <v>31788</v>
      </c>
      <c r="G35" s="18">
        <f>ROUND('100% SMI'!D4*0.35,0)</f>
        <v>37843</v>
      </c>
      <c r="H35" s="18">
        <f>ROUND('100% SMI'!E4*0.35,0)</f>
        <v>43898</v>
      </c>
      <c r="I35" s="18">
        <f>ROUND('100% SMI'!F4*0.35,0)</f>
        <v>49952</v>
      </c>
      <c r="J35" s="18">
        <f>ROUND('100% SMI'!G4*0.35,0)</f>
        <v>51088</v>
      </c>
      <c r="K35" s="18">
        <f>ROUND('100% SMI'!H4*0.35,0)</f>
        <v>52223</v>
      </c>
      <c r="L35" s="18">
        <f>ROUND('100% SMI'!I4*0.35,0)</f>
        <v>53358</v>
      </c>
      <c r="M35" s="18">
        <f>ROUND('100% SMI'!J4*0.35,0)</f>
        <v>54494</v>
      </c>
      <c r="N35" s="18">
        <f>ROUND('100% SMI'!K4*0.35,0)</f>
        <v>55629</v>
      </c>
      <c r="O35" s="18">
        <f>ROUND('100% SMI'!L4*0.35,0)</f>
        <v>56764</v>
      </c>
      <c r="P35" s="18">
        <f>ROUND('100% SMI'!M4*0.35,0)</f>
        <v>57899</v>
      </c>
      <c r="Q35" s="18">
        <f>ROUND('100% SMI'!N4*0.35,0)</f>
        <v>59035</v>
      </c>
      <c r="R35" s="18">
        <f>ROUND('100% SMI'!O4*0.35,0)</f>
        <v>60170</v>
      </c>
      <c r="S35" s="2"/>
      <c r="T35" s="2"/>
      <c r="U35" s="2"/>
      <c r="V35" s="2"/>
      <c r="W35" s="2"/>
      <c r="X35" s="2"/>
    </row>
    <row r="36" spans="1:24" x14ac:dyDescent="0.25">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25">
      <c r="A37" s="36"/>
      <c r="B37" s="35"/>
      <c r="D37" s="18">
        <f t="shared" ref="D37:R37" si="6">(D35+1)</f>
        <v>19679</v>
      </c>
      <c r="E37" s="18">
        <f t="shared" si="6"/>
        <v>25734</v>
      </c>
      <c r="F37" s="18">
        <f t="shared" si="6"/>
        <v>31789</v>
      </c>
      <c r="G37" s="18">
        <f t="shared" si="6"/>
        <v>37844</v>
      </c>
      <c r="H37" s="18">
        <f t="shared" si="6"/>
        <v>43899</v>
      </c>
      <c r="I37" s="18">
        <f t="shared" si="6"/>
        <v>49953</v>
      </c>
      <c r="J37" s="18">
        <f t="shared" si="6"/>
        <v>51089</v>
      </c>
      <c r="K37" s="18">
        <f t="shared" si="6"/>
        <v>52224</v>
      </c>
      <c r="L37" s="18">
        <f t="shared" si="6"/>
        <v>53359</v>
      </c>
      <c r="M37" s="18">
        <f t="shared" si="6"/>
        <v>54495</v>
      </c>
      <c r="N37" s="18">
        <f t="shared" si="6"/>
        <v>55630</v>
      </c>
      <c r="O37" s="18">
        <f t="shared" si="6"/>
        <v>56765</v>
      </c>
      <c r="P37" s="18">
        <f t="shared" si="6"/>
        <v>57900</v>
      </c>
      <c r="Q37" s="18">
        <f t="shared" si="6"/>
        <v>59036</v>
      </c>
      <c r="R37" s="18">
        <f t="shared" si="6"/>
        <v>60171</v>
      </c>
      <c r="S37" s="2"/>
      <c r="T37" s="2"/>
      <c r="U37" s="2"/>
      <c r="V37" s="2"/>
      <c r="W37" s="2"/>
      <c r="X37" s="2"/>
    </row>
    <row r="38" spans="1:24" x14ac:dyDescent="0.25">
      <c r="A38" s="66">
        <v>0.04</v>
      </c>
      <c r="B38" s="66">
        <v>0.02</v>
      </c>
      <c r="C38" s="53" t="s">
        <v>25</v>
      </c>
      <c r="D38" s="18"/>
      <c r="E38" s="18"/>
      <c r="F38" s="18"/>
      <c r="G38" s="18"/>
      <c r="H38" s="18"/>
      <c r="I38" s="18"/>
      <c r="J38" s="18"/>
      <c r="K38" s="18"/>
      <c r="L38" s="18"/>
      <c r="M38" s="18"/>
      <c r="N38" s="18"/>
      <c r="O38" s="18"/>
      <c r="P38" s="18"/>
      <c r="Q38" s="18"/>
      <c r="R38" s="18"/>
      <c r="S38" s="2"/>
      <c r="T38" s="2"/>
      <c r="U38" s="2"/>
      <c r="V38" s="2"/>
      <c r="W38" s="2"/>
      <c r="X38" s="2"/>
    </row>
    <row r="39" spans="1:24" x14ac:dyDescent="0.25">
      <c r="A39" s="28"/>
      <c r="B39" s="25"/>
      <c r="C39" s="22" t="s">
        <v>33</v>
      </c>
      <c r="D39" s="18">
        <f>ROUND('100% SMI'!A4*0.4,0)</f>
        <v>22489</v>
      </c>
      <c r="E39" s="18">
        <f>ROUND('100% SMI'!B4*0.4,0)</f>
        <v>29409</v>
      </c>
      <c r="F39" s="18">
        <f>ROUND('100% SMI'!C4*0.4,0)</f>
        <v>36329</v>
      </c>
      <c r="G39" s="18">
        <f>ROUND('100% SMI'!D4*0.4,0)</f>
        <v>43249</v>
      </c>
      <c r="H39" s="18">
        <f>ROUND('100% SMI'!E4*0.4,0)</f>
        <v>50169</v>
      </c>
      <c r="I39" s="18">
        <f>ROUND('100% SMI'!F4*0.4,0)</f>
        <v>57088</v>
      </c>
      <c r="J39" s="18">
        <f>ROUND('100% SMI'!G4*0.4,0)</f>
        <v>58386</v>
      </c>
      <c r="K39" s="18">
        <f>ROUND('100% SMI'!H4*0.4,0)</f>
        <v>59683</v>
      </c>
      <c r="L39" s="18">
        <f>ROUND('100% SMI'!I4*0.4,0)</f>
        <v>60981</v>
      </c>
      <c r="M39" s="18">
        <f>ROUND('100% SMI'!J4*0.4,0)</f>
        <v>62278</v>
      </c>
      <c r="N39" s="18">
        <f>ROUND('100% SMI'!K4*0.4,0)</f>
        <v>63576</v>
      </c>
      <c r="O39" s="18">
        <f>ROUND('100% SMI'!L4*0.4,0)</f>
        <v>64873</v>
      </c>
      <c r="P39" s="18">
        <f>ROUND('100% SMI'!M4*0.4,0)</f>
        <v>66171</v>
      </c>
      <c r="Q39" s="18">
        <f>ROUND('100% SMI'!N4*0.4,0)</f>
        <v>67468</v>
      </c>
      <c r="R39" s="18">
        <f>ROUND('100% SMI'!O4*0.4,0)</f>
        <v>68766</v>
      </c>
      <c r="S39" s="2"/>
      <c r="T39" s="2"/>
      <c r="U39" s="2"/>
      <c r="V39" s="2"/>
      <c r="W39" s="2"/>
      <c r="X39" s="2"/>
    </row>
    <row r="40" spans="1:24" x14ac:dyDescent="0.25">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25">
      <c r="A41" s="36"/>
      <c r="B41" s="35"/>
      <c r="D41" s="18">
        <f t="shared" ref="D41:R41" si="7">(D39+1)</f>
        <v>22490</v>
      </c>
      <c r="E41" s="18">
        <f t="shared" si="7"/>
        <v>29410</v>
      </c>
      <c r="F41" s="18">
        <f t="shared" si="7"/>
        <v>36330</v>
      </c>
      <c r="G41" s="18">
        <f t="shared" si="7"/>
        <v>43250</v>
      </c>
      <c r="H41" s="18">
        <f t="shared" si="7"/>
        <v>50170</v>
      </c>
      <c r="I41" s="18">
        <f t="shared" si="7"/>
        <v>57089</v>
      </c>
      <c r="J41" s="18">
        <f t="shared" si="7"/>
        <v>58387</v>
      </c>
      <c r="K41" s="18">
        <f t="shared" si="7"/>
        <v>59684</v>
      </c>
      <c r="L41" s="18">
        <f t="shared" si="7"/>
        <v>60982</v>
      </c>
      <c r="M41" s="18">
        <f t="shared" si="7"/>
        <v>62279</v>
      </c>
      <c r="N41" s="18">
        <f t="shared" si="7"/>
        <v>63577</v>
      </c>
      <c r="O41" s="18">
        <f t="shared" si="7"/>
        <v>64874</v>
      </c>
      <c r="P41" s="18">
        <f t="shared" si="7"/>
        <v>66172</v>
      </c>
      <c r="Q41" s="18">
        <f t="shared" si="7"/>
        <v>67469</v>
      </c>
      <c r="R41" s="18">
        <f t="shared" si="7"/>
        <v>68767</v>
      </c>
      <c r="S41" s="2"/>
      <c r="T41" s="2"/>
      <c r="U41" s="2"/>
      <c r="V41" s="2"/>
      <c r="W41" s="2"/>
      <c r="X41" s="2"/>
    </row>
    <row r="42" spans="1:24" x14ac:dyDescent="0.25">
      <c r="A42" s="66">
        <v>0.04</v>
      </c>
      <c r="B42" s="66">
        <v>0.02</v>
      </c>
      <c r="C42" s="51" t="s">
        <v>25</v>
      </c>
      <c r="D42" s="18"/>
      <c r="E42" s="18"/>
      <c r="F42" s="18"/>
      <c r="G42" s="18"/>
      <c r="H42" s="18"/>
      <c r="I42" s="18"/>
      <c r="J42" s="18"/>
      <c r="K42" s="18"/>
      <c r="L42" s="18"/>
      <c r="M42" s="18"/>
      <c r="N42" s="18"/>
      <c r="O42" s="18"/>
      <c r="P42" s="18"/>
      <c r="Q42" s="18"/>
      <c r="R42" s="18"/>
      <c r="S42" s="2"/>
      <c r="T42" s="2"/>
      <c r="U42" s="2"/>
      <c r="V42" s="2"/>
      <c r="W42" s="2"/>
      <c r="X42" s="2"/>
    </row>
    <row r="43" spans="1:24" x14ac:dyDescent="0.25">
      <c r="A43" s="28"/>
      <c r="B43" s="25"/>
      <c r="C43" s="22" t="s">
        <v>34</v>
      </c>
      <c r="D43" s="18">
        <f>ROUND('100% SMI'!A4*0.45,0)</f>
        <v>25300</v>
      </c>
      <c r="E43" s="18">
        <f>ROUND('100% SMI'!B4*0.45,0)</f>
        <v>33085</v>
      </c>
      <c r="F43" s="18">
        <f>ROUND('100% SMI'!C4*0.45,0)</f>
        <v>40870</v>
      </c>
      <c r="G43" s="18">
        <f>ROUND('100% SMI'!D4*0.45,0)</f>
        <v>48655</v>
      </c>
      <c r="H43" s="18">
        <f>ROUND('100% SMI'!E4*0.45,0)</f>
        <v>56440</v>
      </c>
      <c r="I43" s="18">
        <f>ROUND('100% SMI'!F4*0.45,0)</f>
        <v>64224</v>
      </c>
      <c r="J43" s="18">
        <f>ROUND('100% SMI'!G4*0.45,0)</f>
        <v>65684</v>
      </c>
      <c r="K43" s="18">
        <f>ROUND('100% SMI'!H4*0.45,0)</f>
        <v>67144</v>
      </c>
      <c r="L43" s="18">
        <f>ROUND('100% SMI'!I4*0.45,0)</f>
        <v>68603</v>
      </c>
      <c r="M43" s="18">
        <f>ROUND('100% SMI'!J4*0.45,0)</f>
        <v>70063</v>
      </c>
      <c r="N43" s="18">
        <f>ROUND('100% SMI'!K4*0.45,0)</f>
        <v>71523</v>
      </c>
      <c r="O43" s="18">
        <f>ROUND('100% SMI'!L4*0.45,0)</f>
        <v>72982</v>
      </c>
      <c r="P43" s="18">
        <f>ROUND('100% SMI'!M4*0.45,0)</f>
        <v>74442</v>
      </c>
      <c r="Q43" s="18">
        <f>ROUND('100% SMI'!N4*0.45,0)</f>
        <v>75902</v>
      </c>
      <c r="R43" s="18">
        <f>ROUND('100% SMI'!O4*0.45,0)</f>
        <v>77361</v>
      </c>
      <c r="S43" s="2"/>
      <c r="T43" s="2"/>
      <c r="U43" s="2"/>
      <c r="V43" s="2"/>
      <c r="W43" s="2"/>
      <c r="X43" s="2"/>
    </row>
    <row r="44" spans="1:24" x14ac:dyDescent="0.25">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25">
      <c r="A45" s="36"/>
      <c r="B45" s="35"/>
      <c r="D45" s="18">
        <f t="shared" ref="D45:R45" si="8">(D43+1)</f>
        <v>25301</v>
      </c>
      <c r="E45" s="18">
        <f t="shared" si="8"/>
        <v>33086</v>
      </c>
      <c r="F45" s="18">
        <f t="shared" si="8"/>
        <v>40871</v>
      </c>
      <c r="G45" s="18">
        <f t="shared" si="8"/>
        <v>48656</v>
      </c>
      <c r="H45" s="18">
        <f t="shared" si="8"/>
        <v>56441</v>
      </c>
      <c r="I45" s="18">
        <f t="shared" si="8"/>
        <v>64225</v>
      </c>
      <c r="J45" s="18">
        <f t="shared" si="8"/>
        <v>65685</v>
      </c>
      <c r="K45" s="18">
        <f t="shared" si="8"/>
        <v>67145</v>
      </c>
      <c r="L45" s="18">
        <f t="shared" si="8"/>
        <v>68604</v>
      </c>
      <c r="M45" s="18">
        <f t="shared" si="8"/>
        <v>70064</v>
      </c>
      <c r="N45" s="18">
        <f t="shared" si="8"/>
        <v>71524</v>
      </c>
      <c r="O45" s="18">
        <f t="shared" si="8"/>
        <v>72983</v>
      </c>
      <c r="P45" s="18">
        <f t="shared" si="8"/>
        <v>74443</v>
      </c>
      <c r="Q45" s="18">
        <f t="shared" si="8"/>
        <v>75903</v>
      </c>
      <c r="R45" s="18">
        <f t="shared" si="8"/>
        <v>77362</v>
      </c>
      <c r="S45" s="2"/>
      <c r="T45" s="2"/>
      <c r="U45" s="2"/>
      <c r="V45" s="2"/>
      <c r="W45" s="2"/>
      <c r="X45" s="2"/>
    </row>
    <row r="46" spans="1:24" x14ac:dyDescent="0.25">
      <c r="A46" s="66">
        <v>0.04</v>
      </c>
      <c r="B46" s="66">
        <v>0.02</v>
      </c>
      <c r="C46" s="58" t="s">
        <v>25</v>
      </c>
      <c r="D46" s="61" t="s">
        <v>25</v>
      </c>
      <c r="E46" s="61" t="s">
        <v>25</v>
      </c>
      <c r="F46" s="61" t="s">
        <v>25</v>
      </c>
      <c r="G46" s="61" t="s">
        <v>25</v>
      </c>
      <c r="H46" s="61" t="s">
        <v>25</v>
      </c>
      <c r="I46" s="18"/>
      <c r="J46" s="18"/>
      <c r="K46" s="18"/>
      <c r="L46" s="18"/>
      <c r="M46" s="18"/>
      <c r="N46" s="18"/>
      <c r="O46" s="18"/>
      <c r="P46" s="18"/>
      <c r="Q46" s="18"/>
      <c r="R46" s="18"/>
      <c r="S46" s="2"/>
      <c r="T46" s="2"/>
      <c r="U46" s="2"/>
      <c r="V46" s="2"/>
      <c r="W46" s="2"/>
      <c r="X46" s="2"/>
    </row>
    <row r="47" spans="1:24" x14ac:dyDescent="0.25">
      <c r="A47" s="28"/>
      <c r="B47" s="25"/>
      <c r="C47" s="22" t="s">
        <v>35</v>
      </c>
      <c r="D47" s="18">
        <f>ROUND('100% SMI'!A4*0.5,0)</f>
        <v>28112</v>
      </c>
      <c r="E47" s="18">
        <f>ROUND('100% SMI'!B4*0.5,0)</f>
        <v>36762</v>
      </c>
      <c r="F47" s="18">
        <f>ROUND('100% SMI'!C4*0.5,0)</f>
        <v>45411</v>
      </c>
      <c r="G47" s="18">
        <f>ROUND('100% SMI'!D4*0.5,0)</f>
        <v>54061</v>
      </c>
      <c r="H47" s="18">
        <f>ROUND('100% SMI'!E4*0.5,0)</f>
        <v>62711</v>
      </c>
      <c r="I47" s="18">
        <f>ROUND('100% SMI'!F4*0.5,0)</f>
        <v>71361</v>
      </c>
      <c r="J47" s="18">
        <f>ROUND('100% SMI'!G4*0.5,0)</f>
        <v>72983</v>
      </c>
      <c r="K47" s="18">
        <f>ROUND('100% SMI'!H4*0.5,0)</f>
        <v>74604</v>
      </c>
      <c r="L47" s="18">
        <f>ROUND('100% SMI'!I4*0.5,0)</f>
        <v>76226</v>
      </c>
      <c r="M47" s="18">
        <f>ROUND('100% SMI'!J4*0.5,0)</f>
        <v>77848</v>
      </c>
      <c r="N47" s="18">
        <f>ROUND('100% SMI'!K4*0.5,0)</f>
        <v>79470</v>
      </c>
      <c r="O47" s="18">
        <f>ROUND('100% SMI'!L4*0.5,0)</f>
        <v>81092</v>
      </c>
      <c r="P47" s="18">
        <f>ROUND('100% SMI'!M4*0.5,0)</f>
        <v>82714</v>
      </c>
      <c r="Q47" s="18">
        <f>ROUND('100% SMI'!N4*0.5,0)</f>
        <v>84335</v>
      </c>
      <c r="R47" s="18">
        <f>ROUND('100% SMI'!O4*0.5,0)</f>
        <v>85957</v>
      </c>
      <c r="S47" s="2"/>
      <c r="T47" s="2"/>
      <c r="U47" s="2"/>
      <c r="V47" s="2"/>
      <c r="W47" s="2"/>
      <c r="X47" s="2"/>
    </row>
    <row r="48" spans="1:24" x14ac:dyDescent="0.25">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25">
      <c r="A49" s="36"/>
      <c r="B49" s="35"/>
      <c r="D49" s="18">
        <f t="shared" ref="D49:R49" si="9">(D47+1)</f>
        <v>28113</v>
      </c>
      <c r="E49" s="18">
        <f t="shared" si="9"/>
        <v>36763</v>
      </c>
      <c r="F49" s="18">
        <f t="shared" si="9"/>
        <v>45412</v>
      </c>
      <c r="G49" s="18">
        <f t="shared" si="9"/>
        <v>54062</v>
      </c>
      <c r="H49" s="18">
        <f t="shared" si="9"/>
        <v>62712</v>
      </c>
      <c r="I49" s="18">
        <f t="shared" si="9"/>
        <v>71362</v>
      </c>
      <c r="J49" s="18">
        <f t="shared" si="9"/>
        <v>72984</v>
      </c>
      <c r="K49" s="18">
        <f t="shared" si="9"/>
        <v>74605</v>
      </c>
      <c r="L49" s="18">
        <f t="shared" si="9"/>
        <v>76227</v>
      </c>
      <c r="M49" s="18">
        <f t="shared" si="9"/>
        <v>77849</v>
      </c>
      <c r="N49" s="18">
        <f t="shared" si="9"/>
        <v>79471</v>
      </c>
      <c r="O49" s="18">
        <f t="shared" si="9"/>
        <v>81093</v>
      </c>
      <c r="P49" s="18">
        <f t="shared" si="9"/>
        <v>82715</v>
      </c>
      <c r="Q49" s="18">
        <f t="shared" si="9"/>
        <v>84336</v>
      </c>
      <c r="R49" s="18">
        <f t="shared" si="9"/>
        <v>85958</v>
      </c>
      <c r="S49" s="2"/>
      <c r="T49" s="2"/>
      <c r="U49" s="2"/>
      <c r="V49" s="2"/>
      <c r="W49" s="2"/>
      <c r="X49" s="2"/>
    </row>
    <row r="50" spans="1:34" x14ac:dyDescent="0.25">
      <c r="A50" s="66">
        <v>0.04</v>
      </c>
      <c r="B50" s="66">
        <v>0.02</v>
      </c>
      <c r="C50" s="58"/>
      <c r="D50" s="18"/>
      <c r="E50" s="18"/>
      <c r="F50" s="18"/>
      <c r="G50" s="18"/>
      <c r="H50" s="18"/>
      <c r="K50" s="18"/>
      <c r="L50" s="18"/>
      <c r="M50" s="18"/>
      <c r="N50" s="18"/>
      <c r="O50" s="18"/>
      <c r="P50" s="18"/>
      <c r="Q50" s="18"/>
      <c r="R50" s="18"/>
      <c r="S50" s="2"/>
      <c r="T50" s="2"/>
      <c r="U50" s="2"/>
      <c r="V50" s="2"/>
      <c r="W50" s="2"/>
      <c r="X50" s="2"/>
    </row>
    <row r="51" spans="1:34" x14ac:dyDescent="0.25">
      <c r="A51" s="28"/>
      <c r="B51" s="25"/>
      <c r="C51" s="59" t="s">
        <v>36</v>
      </c>
      <c r="D51" s="62">
        <f>ROUND('100% SMI'!A4*0.55,0)</f>
        <v>30923</v>
      </c>
      <c r="E51" s="62">
        <f>ROUND('100% SMI'!B4*0.55,0)</f>
        <v>40438</v>
      </c>
      <c r="F51" s="62">
        <f>ROUND('100% SMI'!C4*0.55,0)</f>
        <v>49952</v>
      </c>
      <c r="G51" s="62">
        <f>ROUND('100% SMI'!D4*0.55,0)</f>
        <v>59467</v>
      </c>
      <c r="H51" s="62">
        <f>ROUND('100% SMI'!E4*0.55,0)</f>
        <v>68982</v>
      </c>
      <c r="I51" s="62">
        <f>ROUND('100% SMI'!F4*0.55,0)</f>
        <v>78497</v>
      </c>
      <c r="J51" s="62">
        <f>ROUND('100% SMI'!G4*0.55,0)</f>
        <v>80281</v>
      </c>
      <c r="K51" s="62">
        <f>ROUND('100% SMI'!H4*0.55,0)</f>
        <v>82064</v>
      </c>
      <c r="L51" s="62">
        <f>ROUND('100% SMI'!I4*0.55,0)</f>
        <v>83849</v>
      </c>
      <c r="M51" s="62">
        <f>ROUND('100% SMI'!J4*0.55,0)</f>
        <v>85633</v>
      </c>
      <c r="N51" s="62">
        <f>ROUND('100% SMI'!K4*0.55,0)</f>
        <v>87416</v>
      </c>
      <c r="O51" s="62">
        <f>ROUND('100% SMI'!L4*0.55,0)</f>
        <v>89201</v>
      </c>
      <c r="P51" s="62">
        <f>ROUND('100% SMI'!M4*0.55,0)</f>
        <v>90985</v>
      </c>
      <c r="Q51" s="62">
        <f>ROUND('100% SMI'!N4*0.55,0)</f>
        <v>92769</v>
      </c>
      <c r="R51" s="62">
        <f>ROUND('100% SMI'!O4*0.55,0)</f>
        <v>94553</v>
      </c>
      <c r="S51" s="2"/>
      <c r="T51" s="2"/>
      <c r="U51" s="2"/>
      <c r="V51" s="2"/>
      <c r="W51" s="2"/>
      <c r="X51" s="2"/>
    </row>
    <row r="52" spans="1:34" x14ac:dyDescent="0.25">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25">
      <c r="A53" s="36"/>
      <c r="B53" s="35"/>
      <c r="D53" s="18">
        <f t="shared" ref="D53:R53" si="10">(D51+1)</f>
        <v>30924</v>
      </c>
      <c r="E53" s="18">
        <f t="shared" si="10"/>
        <v>40439</v>
      </c>
      <c r="F53" s="18">
        <f t="shared" si="10"/>
        <v>49953</v>
      </c>
      <c r="G53" s="18">
        <f t="shared" si="10"/>
        <v>59468</v>
      </c>
      <c r="H53" s="18">
        <f t="shared" si="10"/>
        <v>68983</v>
      </c>
      <c r="I53" s="18">
        <f t="shared" si="10"/>
        <v>78498</v>
      </c>
      <c r="J53" s="18">
        <f t="shared" si="10"/>
        <v>80282</v>
      </c>
      <c r="K53" s="18">
        <f t="shared" si="10"/>
        <v>82065</v>
      </c>
      <c r="L53" s="18">
        <f t="shared" si="10"/>
        <v>83850</v>
      </c>
      <c r="M53" s="18">
        <f t="shared" si="10"/>
        <v>85634</v>
      </c>
      <c r="N53" s="18">
        <f t="shared" si="10"/>
        <v>87417</v>
      </c>
      <c r="O53" s="18">
        <f t="shared" si="10"/>
        <v>89202</v>
      </c>
      <c r="P53" s="18">
        <f t="shared" si="10"/>
        <v>90986</v>
      </c>
      <c r="Q53" s="18">
        <f t="shared" si="10"/>
        <v>92770</v>
      </c>
      <c r="R53" s="18">
        <f t="shared" si="10"/>
        <v>94554</v>
      </c>
      <c r="S53" s="2"/>
      <c r="T53" s="2"/>
      <c r="U53" s="2"/>
      <c r="V53" s="2"/>
      <c r="W53" s="2"/>
      <c r="X53" s="2"/>
    </row>
    <row r="54" spans="1:34" x14ac:dyDescent="0.25">
      <c r="A54" s="66">
        <v>0.06</v>
      </c>
      <c r="B54" s="66">
        <v>0.03</v>
      </c>
      <c r="C54" s="53" t="s">
        <v>25</v>
      </c>
      <c r="D54" s="18"/>
      <c r="E54" s="18"/>
      <c r="F54" s="18"/>
      <c r="G54" s="18"/>
      <c r="H54" s="18"/>
      <c r="I54" s="18"/>
      <c r="J54" s="18"/>
      <c r="K54" s="18"/>
      <c r="L54" s="18"/>
      <c r="M54" s="18"/>
      <c r="N54" s="18"/>
      <c r="O54" s="18"/>
      <c r="P54" s="18"/>
      <c r="Q54" s="18"/>
      <c r="R54" s="18"/>
      <c r="S54" s="2"/>
      <c r="T54" s="2"/>
      <c r="U54" s="2"/>
      <c r="V54" s="2"/>
      <c r="W54" s="2"/>
      <c r="X54" s="2"/>
    </row>
    <row r="55" spans="1:34" x14ac:dyDescent="0.25">
      <c r="A55" s="28"/>
      <c r="B55" s="29"/>
      <c r="C55" s="22" t="s">
        <v>37</v>
      </c>
      <c r="D55" s="18">
        <f>ROUND('100% SMI'!A4*0.6,0)</f>
        <v>33734</v>
      </c>
      <c r="E55" s="18">
        <f>ROUND('100% SMI'!B4*0.6,0)</f>
        <v>44114</v>
      </c>
      <c r="F55" s="18">
        <f>ROUND('100% SMI'!C4*0.6,0)</f>
        <v>54493</v>
      </c>
      <c r="G55" s="18">
        <f>ROUND('100% SMI'!D4*0.6,0)</f>
        <v>64873</v>
      </c>
      <c r="H55" s="18">
        <f>ROUND('100% SMI'!E4*0.6,0)</f>
        <v>75253</v>
      </c>
      <c r="I55" s="18">
        <f>ROUND('100% SMI'!F4*0.6,0)</f>
        <v>85633</v>
      </c>
      <c r="J55" s="18">
        <f>ROUND('100% SMI'!G4*0.6,0)</f>
        <v>87579</v>
      </c>
      <c r="K55" s="18">
        <f>ROUND('100% SMI'!H4*0.6,0)</f>
        <v>89525</v>
      </c>
      <c r="L55" s="18">
        <f>ROUND('100% SMI'!I4*0.6,0)</f>
        <v>91471</v>
      </c>
      <c r="M55" s="18">
        <f>ROUND('100% SMI'!J4*0.6,0)</f>
        <v>93418</v>
      </c>
      <c r="N55" s="18">
        <f>ROUND('100% SMI'!K4*0.6,0)</f>
        <v>95363</v>
      </c>
      <c r="O55" s="18">
        <f>ROUND('100% SMI'!L4*0.6,0)</f>
        <v>97310</v>
      </c>
      <c r="P55" s="18">
        <f>ROUND('100% SMI'!M4*0.6,0)</f>
        <v>99256</v>
      </c>
      <c r="Q55" s="18">
        <f>ROUND('100% SMI'!N4*0.6,0)</f>
        <v>101202</v>
      </c>
      <c r="R55" s="18">
        <f>ROUND('100% SMI'!O4*0.6,0)</f>
        <v>103148</v>
      </c>
      <c r="S55" s="2"/>
      <c r="T55" s="2"/>
      <c r="U55" s="2"/>
      <c r="V55" s="2"/>
      <c r="W55" s="2"/>
      <c r="X55" s="2"/>
    </row>
    <row r="56" spans="1:34" x14ac:dyDescent="0.25">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25">
      <c r="A57" s="37"/>
      <c r="B57" s="37"/>
      <c r="D57" s="21">
        <f t="shared" ref="D57:R57" si="11">D55+1</f>
        <v>33735</v>
      </c>
      <c r="E57" s="21">
        <f t="shared" si="11"/>
        <v>44115</v>
      </c>
      <c r="F57" s="21">
        <f t="shared" si="11"/>
        <v>54494</v>
      </c>
      <c r="G57" s="21">
        <f t="shared" si="11"/>
        <v>64874</v>
      </c>
      <c r="H57" s="21">
        <f t="shared" si="11"/>
        <v>75254</v>
      </c>
      <c r="I57" s="21">
        <f t="shared" si="11"/>
        <v>85634</v>
      </c>
      <c r="J57" s="21">
        <f t="shared" si="11"/>
        <v>87580</v>
      </c>
      <c r="K57" s="21">
        <f t="shared" si="11"/>
        <v>89526</v>
      </c>
      <c r="L57" s="21">
        <f t="shared" si="11"/>
        <v>91472</v>
      </c>
      <c r="M57" s="21">
        <f t="shared" si="11"/>
        <v>93419</v>
      </c>
      <c r="N57" s="21">
        <f t="shared" si="11"/>
        <v>95364</v>
      </c>
      <c r="O57" s="21">
        <f t="shared" si="11"/>
        <v>97311</v>
      </c>
      <c r="P57" s="21">
        <f t="shared" si="11"/>
        <v>99257</v>
      </c>
      <c r="Q57" s="21">
        <f t="shared" si="11"/>
        <v>101203</v>
      </c>
      <c r="R57" s="21">
        <f t="shared" si="11"/>
        <v>103149</v>
      </c>
      <c r="AH57" s="21"/>
    </row>
    <row r="58" spans="1:34" x14ac:dyDescent="0.25">
      <c r="A58" s="66">
        <v>0.06</v>
      </c>
      <c r="B58" s="66">
        <v>0.03</v>
      </c>
      <c r="D58" s="21"/>
      <c r="E58" s="21"/>
      <c r="F58" s="21"/>
      <c r="G58" s="21"/>
      <c r="H58" s="21"/>
      <c r="I58" s="21"/>
      <c r="J58" s="21"/>
      <c r="M58" s="21"/>
      <c r="N58" s="21"/>
      <c r="O58" s="21"/>
      <c r="P58" s="21"/>
      <c r="Q58" s="21"/>
      <c r="R58" s="21"/>
      <c r="AH58" s="21"/>
    </row>
    <row r="59" spans="1:34" x14ac:dyDescent="0.25">
      <c r="A59" s="30"/>
      <c r="B59" s="30"/>
      <c r="C59" s="22" t="s">
        <v>38</v>
      </c>
      <c r="D59" s="18">
        <f>ROUND('100% SMI'!A4*0.65,0)</f>
        <v>36545</v>
      </c>
      <c r="E59" s="18">
        <f>ROUND('100% SMI'!B4*0.65,0)</f>
        <v>47790</v>
      </c>
      <c r="F59" s="18">
        <f>ROUND('100% SMI'!C4*0.65,0)</f>
        <v>59034</v>
      </c>
      <c r="G59" s="18">
        <f>ROUND('100% SMI'!D4*0.65,0)</f>
        <v>70279</v>
      </c>
      <c r="H59" s="18">
        <f>ROUND('100% SMI'!E4*0.65,0)</f>
        <v>81524</v>
      </c>
      <c r="I59" s="18">
        <f>ROUND('100% SMI'!F4*0.65,0)</f>
        <v>92769</v>
      </c>
      <c r="J59" s="18">
        <f>ROUND('100% SMI'!G4*0.65,0)</f>
        <v>94877</v>
      </c>
      <c r="K59" s="18">
        <f>ROUND('100% SMI'!H4*0.65,0)</f>
        <v>96985</v>
      </c>
      <c r="L59" s="18">
        <f>ROUND('100% SMI'!I4*0.65,0)</f>
        <v>99094</v>
      </c>
      <c r="M59" s="18">
        <f>ROUND('100% SMI'!J4*0.65,0)</f>
        <v>101202</v>
      </c>
      <c r="N59" s="18">
        <f>ROUND('100% SMI'!K4*0.65,0)</f>
        <v>103310</v>
      </c>
      <c r="O59" s="18">
        <f>ROUND('100% SMI'!L4*0.65,0)</f>
        <v>105419</v>
      </c>
      <c r="P59" s="18">
        <f>ROUND('100% SMI'!M4*0.65,0)</f>
        <v>107528</v>
      </c>
      <c r="Q59" s="18">
        <f>ROUND('100% SMI'!N4*0.65,0)</f>
        <v>109636</v>
      </c>
      <c r="R59" s="18">
        <f>ROUND('100% SMI'!O4*0.65,0)</f>
        <v>111744</v>
      </c>
    </row>
    <row r="60" spans="1:34" x14ac:dyDescent="0.25">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25">
      <c r="A61" s="37"/>
      <c r="B61" s="37"/>
      <c r="C61" s="57"/>
      <c r="D61" s="21">
        <f t="shared" ref="D61:R61" si="12">1+D59</f>
        <v>36546</v>
      </c>
      <c r="E61" s="21">
        <f t="shared" si="12"/>
        <v>47791</v>
      </c>
      <c r="F61" s="21">
        <f t="shared" si="12"/>
        <v>59035</v>
      </c>
      <c r="G61" s="21">
        <f t="shared" si="12"/>
        <v>70280</v>
      </c>
      <c r="H61" s="21">
        <f t="shared" si="12"/>
        <v>81525</v>
      </c>
      <c r="I61" s="21">
        <f t="shared" si="12"/>
        <v>92770</v>
      </c>
      <c r="J61" s="21">
        <f t="shared" si="12"/>
        <v>94878</v>
      </c>
      <c r="K61" s="21">
        <f t="shared" si="12"/>
        <v>96986</v>
      </c>
      <c r="L61" s="21">
        <f t="shared" si="12"/>
        <v>99095</v>
      </c>
      <c r="M61" s="21">
        <f t="shared" si="12"/>
        <v>101203</v>
      </c>
      <c r="N61" s="21">
        <f t="shared" si="12"/>
        <v>103311</v>
      </c>
      <c r="O61" s="21">
        <f t="shared" si="12"/>
        <v>105420</v>
      </c>
      <c r="P61" s="21">
        <f t="shared" si="12"/>
        <v>107529</v>
      </c>
      <c r="Q61" s="21">
        <f t="shared" si="12"/>
        <v>109637</v>
      </c>
      <c r="R61" s="21">
        <f t="shared" si="12"/>
        <v>111745</v>
      </c>
    </row>
    <row r="62" spans="1:34" x14ac:dyDescent="0.25">
      <c r="A62" s="66">
        <v>0.06</v>
      </c>
      <c r="B62" s="66">
        <v>0.03</v>
      </c>
      <c r="D62" s="21"/>
      <c r="E62" s="21"/>
      <c r="F62" s="21"/>
    </row>
    <row r="63" spans="1:34" x14ac:dyDescent="0.25">
      <c r="A63" s="13"/>
      <c r="B63" s="13"/>
      <c r="C63" s="39" t="s">
        <v>20</v>
      </c>
      <c r="D63" s="64">
        <f>ROUND('100% SMI'!A4*0.7,0)</f>
        <v>39356</v>
      </c>
      <c r="E63" s="64">
        <f>ROUND('100% SMI'!B4*0.7,0)</f>
        <v>51466</v>
      </c>
      <c r="F63" s="64">
        <f>ROUND('100% SMI'!C4*0.7,0)</f>
        <v>63575</v>
      </c>
      <c r="G63" s="64">
        <f>ROUND('100% SMI'!D4*0.7,0)</f>
        <v>75685</v>
      </c>
      <c r="H63" s="64">
        <f>ROUND('100% SMI'!E4*0.7,0)</f>
        <v>87795</v>
      </c>
      <c r="I63" s="64">
        <f>ROUND('100% SMI'!F4*0.7,0)</f>
        <v>99905</v>
      </c>
      <c r="J63" s="64">
        <f>ROUND('100% SMI'!G4*0.7,0)</f>
        <v>102176</v>
      </c>
      <c r="K63" s="64">
        <f>ROUND('100% SMI'!H4*0.7,0)</f>
        <v>104446</v>
      </c>
      <c r="L63" s="64">
        <f>ROUND('100% SMI'!I4*0.7,0)</f>
        <v>106716</v>
      </c>
      <c r="M63" s="64">
        <f>ROUND('100% SMI'!J4*0.7,0)</f>
        <v>108987</v>
      </c>
      <c r="N63" s="64">
        <f>ROUND('100% SMI'!K4*0.7,0)</f>
        <v>111257</v>
      </c>
      <c r="O63" s="64">
        <f>ROUND('100% SMI'!L4*0.7,0)</f>
        <v>113528</v>
      </c>
      <c r="P63" s="64">
        <f>ROUND('100% SMI'!M4*0.7,0)</f>
        <v>115799</v>
      </c>
      <c r="Q63" s="64">
        <f>ROUND('100% SMI'!N4*0.7,0)</f>
        <v>118069</v>
      </c>
      <c r="R63" s="64">
        <f>ROUND('100% SMI'!O4*0.7,0)</f>
        <v>120340</v>
      </c>
    </row>
    <row r="64" spans="1:34" x14ac:dyDescent="0.25">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25">
      <c r="A65" s="37"/>
      <c r="B65" s="37"/>
      <c r="C65" s="57"/>
      <c r="D65" s="21">
        <f t="shared" ref="D65:R65" si="13">1+D63</f>
        <v>39357</v>
      </c>
      <c r="E65" s="21">
        <f t="shared" si="13"/>
        <v>51467</v>
      </c>
      <c r="F65" s="21">
        <f t="shared" si="13"/>
        <v>63576</v>
      </c>
      <c r="G65" s="21">
        <f t="shared" si="13"/>
        <v>75686</v>
      </c>
      <c r="H65" s="21">
        <f t="shared" si="13"/>
        <v>87796</v>
      </c>
      <c r="I65" s="21">
        <f t="shared" si="13"/>
        <v>99906</v>
      </c>
      <c r="J65" s="21">
        <f t="shared" si="13"/>
        <v>102177</v>
      </c>
      <c r="K65" s="21">
        <f t="shared" si="13"/>
        <v>104447</v>
      </c>
      <c r="L65" s="21">
        <f t="shared" si="13"/>
        <v>106717</v>
      </c>
      <c r="M65" s="21">
        <f t="shared" si="13"/>
        <v>108988</v>
      </c>
      <c r="N65" s="21">
        <f t="shared" si="13"/>
        <v>111258</v>
      </c>
      <c r="O65" s="21">
        <f t="shared" si="13"/>
        <v>113529</v>
      </c>
      <c r="P65" s="21">
        <f t="shared" si="13"/>
        <v>115800</v>
      </c>
      <c r="Q65" s="21">
        <f t="shared" si="13"/>
        <v>118070</v>
      </c>
      <c r="R65" s="21">
        <f t="shared" si="13"/>
        <v>120341</v>
      </c>
      <c r="Z65" s="24"/>
    </row>
    <row r="66" spans="1:30" x14ac:dyDescent="0.25">
      <c r="A66" s="66">
        <v>0.06</v>
      </c>
      <c r="B66" s="66">
        <v>0.03</v>
      </c>
      <c r="G66" s="21"/>
      <c r="H66" s="21"/>
      <c r="I66" s="21"/>
      <c r="K66" s="21"/>
      <c r="L66" s="21"/>
      <c r="M66" s="21"/>
      <c r="O66" s="21"/>
      <c r="P66" s="21"/>
      <c r="Q66" s="21"/>
      <c r="R66" s="21"/>
      <c r="Y66" s="49"/>
      <c r="Z66" s="49"/>
      <c r="AA66" s="49"/>
      <c r="AB66" s="49"/>
      <c r="AC66" s="49"/>
      <c r="AD66" s="50"/>
    </row>
    <row r="67" spans="1:30" x14ac:dyDescent="0.25">
      <c r="A67" s="13"/>
      <c r="B67" s="13"/>
      <c r="C67" s="22" t="s">
        <v>39</v>
      </c>
      <c r="D67" s="18">
        <f>ROUND('100% SMI'!A4*0.75,0)</f>
        <v>42167</v>
      </c>
      <c r="E67" s="18">
        <f>ROUND('100% SMI'!B4*0.75,0)</f>
        <v>55142</v>
      </c>
      <c r="F67" s="18">
        <f>ROUND('100% SMI'!C4*0.75,0)</f>
        <v>68117</v>
      </c>
      <c r="G67" s="18">
        <f>ROUND('100% SMI'!D4*0.75,0)</f>
        <v>81092</v>
      </c>
      <c r="H67" s="18">
        <f>ROUND('100% SMI'!E4*0.75,0)</f>
        <v>94067</v>
      </c>
      <c r="I67" s="18">
        <f>ROUND('100% SMI'!F4*0.75,0)</f>
        <v>107041</v>
      </c>
      <c r="J67" s="18">
        <f>ROUND('100% SMI'!G4*0.75,0)</f>
        <v>109474</v>
      </c>
      <c r="K67" s="18">
        <f>ROUND('100% SMI'!H4*0.75,0)</f>
        <v>111906</v>
      </c>
      <c r="L67" s="18">
        <f>ROUND('100% SMI'!I4*0.75,0)</f>
        <v>114339</v>
      </c>
      <c r="M67" s="18">
        <f>ROUND('100% SMI'!J4*0.75,0)</f>
        <v>116772</v>
      </c>
      <c r="N67" s="18">
        <f>ROUND('100% SMI'!K4*0.75,0)</f>
        <v>119204</v>
      </c>
      <c r="O67" s="18">
        <f>ROUND('100% SMI'!L4*0.75,0)</f>
        <v>121637</v>
      </c>
      <c r="P67" s="18">
        <f>ROUND('100% SMI'!M4*0.75,0)</f>
        <v>124070</v>
      </c>
      <c r="Q67" s="18">
        <f>ROUND('100% SMI'!N4*0.75,0)</f>
        <v>126503</v>
      </c>
      <c r="R67" s="18">
        <f>ROUND('100% SMI'!O4*0.75,0)</f>
        <v>128936</v>
      </c>
      <c r="Y67" s="49"/>
      <c r="Z67" s="49"/>
      <c r="AA67" s="49"/>
      <c r="AB67" s="49"/>
      <c r="AC67" s="49"/>
      <c r="AD67" s="50"/>
    </row>
    <row r="68" spans="1:30" x14ac:dyDescent="0.25">
      <c r="A68" s="13" t="s">
        <v>6</v>
      </c>
      <c r="B68" s="19" t="s">
        <v>6</v>
      </c>
      <c r="D68" s="13" t="s">
        <v>6</v>
      </c>
      <c r="E68" s="13" t="s">
        <v>6</v>
      </c>
      <c r="F68" s="13" t="s">
        <v>6</v>
      </c>
      <c r="G68" s="13" t="s">
        <v>6</v>
      </c>
      <c r="H68" s="13" t="s">
        <v>6</v>
      </c>
      <c r="I68" s="13" t="s">
        <v>6</v>
      </c>
      <c r="J68" s="55" t="s">
        <v>6</v>
      </c>
      <c r="K68" s="13" t="s">
        <v>6</v>
      </c>
      <c r="L68" s="13" t="s">
        <v>6</v>
      </c>
      <c r="M68" s="13" t="s">
        <v>6</v>
      </c>
      <c r="N68" s="13" t="s">
        <v>6</v>
      </c>
      <c r="O68" s="13" t="s">
        <v>6</v>
      </c>
      <c r="P68" s="13" t="s">
        <v>6</v>
      </c>
      <c r="Q68" s="13" t="s">
        <v>6</v>
      </c>
      <c r="R68" s="13" t="s">
        <v>6</v>
      </c>
    </row>
    <row r="69" spans="1:30" x14ac:dyDescent="0.25">
      <c r="A69" s="37"/>
      <c r="B69" s="37"/>
      <c r="C69" s="57"/>
      <c r="D69" s="21">
        <f t="shared" ref="D69:I69" si="14">1+D67</f>
        <v>42168</v>
      </c>
      <c r="E69" s="21">
        <f t="shared" si="14"/>
        <v>55143</v>
      </c>
      <c r="F69" s="21">
        <f t="shared" si="14"/>
        <v>68118</v>
      </c>
      <c r="G69" s="21">
        <f t="shared" si="14"/>
        <v>81093</v>
      </c>
      <c r="H69" s="21">
        <f t="shared" si="14"/>
        <v>94068</v>
      </c>
      <c r="I69" s="21">
        <f t="shared" si="14"/>
        <v>107042</v>
      </c>
      <c r="J69" s="21">
        <f t="shared" ref="J69:R69" si="15">1+J67</f>
        <v>109475</v>
      </c>
      <c r="K69" s="21">
        <f t="shared" si="15"/>
        <v>111907</v>
      </c>
      <c r="L69" s="21">
        <f t="shared" si="15"/>
        <v>114340</v>
      </c>
      <c r="M69" s="21">
        <f t="shared" si="15"/>
        <v>116773</v>
      </c>
      <c r="N69" s="21">
        <f t="shared" si="15"/>
        <v>119205</v>
      </c>
      <c r="O69" s="21">
        <f t="shared" si="15"/>
        <v>121638</v>
      </c>
      <c r="P69" s="21">
        <f t="shared" si="15"/>
        <v>124071</v>
      </c>
      <c r="Q69" s="21">
        <f t="shared" si="15"/>
        <v>126504</v>
      </c>
      <c r="R69" s="21">
        <f t="shared" si="15"/>
        <v>128937</v>
      </c>
    </row>
    <row r="70" spans="1:30" x14ac:dyDescent="0.25">
      <c r="A70" s="66">
        <v>0.06</v>
      </c>
      <c r="B70" s="66">
        <v>0.03</v>
      </c>
    </row>
    <row r="71" spans="1:30" x14ac:dyDescent="0.25">
      <c r="A71" s="13"/>
      <c r="B71" s="13"/>
      <c r="C71" s="22" t="s">
        <v>40</v>
      </c>
      <c r="D71" s="18">
        <f>ROUND('100% SMI'!A4*0.8,0)</f>
        <v>44978</v>
      </c>
      <c r="E71" s="18">
        <f>ROUND('100% SMI'!B4*0.8,0)</f>
        <v>58818</v>
      </c>
      <c r="F71" s="18">
        <f>ROUND('100% SMI'!C4*0.8,0)</f>
        <v>72658</v>
      </c>
      <c r="G71" s="18">
        <f>ROUND('100% SMI'!D4*0.8,0)</f>
        <v>86498</v>
      </c>
      <c r="H71" s="18">
        <f>ROUND('100% SMI'!E4*0.8,0)</f>
        <v>100338</v>
      </c>
      <c r="I71" s="18">
        <f>ROUND('100% SMI'!F4*0.8,0)</f>
        <v>114177</v>
      </c>
      <c r="J71" s="18">
        <f>ROUND('100% SMI'!G4*0.8,0)</f>
        <v>116772</v>
      </c>
      <c r="K71" s="18">
        <f>ROUND('100% SMI'!H4*0.8,0)</f>
        <v>119366</v>
      </c>
      <c r="L71" s="18">
        <f>ROUND('100% SMI'!I4*0.8,0)</f>
        <v>121962</v>
      </c>
      <c r="M71" s="18">
        <f>ROUND('100% SMI'!J4*0.8,0)</f>
        <v>124557</v>
      </c>
      <c r="N71" s="18">
        <f>ROUND('100% SMI'!K4*0.8,0)</f>
        <v>127151</v>
      </c>
      <c r="O71" s="18">
        <f>ROUND('100% SMI'!L4*0.8,0)</f>
        <v>129746</v>
      </c>
      <c r="P71" s="18">
        <f>ROUND('100% SMI'!M4*0.8,0)</f>
        <v>132342</v>
      </c>
      <c r="Q71" s="18">
        <f>ROUND('100% SMI'!N4*0.8,0)</f>
        <v>134936</v>
      </c>
      <c r="R71" s="18">
        <f>ROUND('100% SMI'!O4*0.8,0)</f>
        <v>137531</v>
      </c>
    </row>
    <row r="72" spans="1:30" x14ac:dyDescent="0.25">
      <c r="A72" s="13" t="s">
        <v>6</v>
      </c>
      <c r="B72" s="19" t="s">
        <v>6</v>
      </c>
      <c r="C72" s="22"/>
      <c r="D72" s="13" t="s">
        <v>6</v>
      </c>
      <c r="E72" s="13" t="s">
        <v>6</v>
      </c>
      <c r="F72" s="13" t="s">
        <v>6</v>
      </c>
      <c r="G72" s="13" t="s">
        <v>6</v>
      </c>
      <c r="H72" s="55" t="s">
        <v>6</v>
      </c>
      <c r="I72" s="55" t="s">
        <v>6</v>
      </c>
      <c r="J72" s="13" t="s">
        <v>6</v>
      </c>
      <c r="K72" s="55" t="s">
        <v>6</v>
      </c>
      <c r="L72" s="55" t="s">
        <v>6</v>
      </c>
      <c r="M72" s="55" t="s">
        <v>6</v>
      </c>
      <c r="N72" s="55" t="s">
        <v>6</v>
      </c>
      <c r="O72" s="55" t="s">
        <v>6</v>
      </c>
      <c r="P72" s="55" t="s">
        <v>6</v>
      </c>
      <c r="Q72" s="55" t="s">
        <v>6</v>
      </c>
      <c r="R72" s="55" t="s">
        <v>6</v>
      </c>
    </row>
    <row r="73" spans="1:30" x14ac:dyDescent="0.25">
      <c r="A73" s="37"/>
      <c r="B73" s="37"/>
      <c r="D73" s="21">
        <f t="shared" ref="D73:R73" si="16">1+D71</f>
        <v>44979</v>
      </c>
      <c r="E73" s="21">
        <f t="shared" si="16"/>
        <v>58819</v>
      </c>
      <c r="F73" s="21">
        <f t="shared" si="16"/>
        <v>72659</v>
      </c>
      <c r="G73" s="21">
        <f t="shared" si="16"/>
        <v>86499</v>
      </c>
      <c r="H73" s="56">
        <f t="shared" si="16"/>
        <v>100339</v>
      </c>
      <c r="I73" s="56">
        <f t="shared" si="16"/>
        <v>114178</v>
      </c>
      <c r="J73" s="56">
        <f t="shared" si="16"/>
        <v>116773</v>
      </c>
      <c r="K73" s="56">
        <f t="shared" si="16"/>
        <v>119367</v>
      </c>
      <c r="L73" s="56">
        <f t="shared" si="16"/>
        <v>121963</v>
      </c>
      <c r="M73" s="56">
        <f t="shared" si="16"/>
        <v>124558</v>
      </c>
      <c r="N73" s="56">
        <f t="shared" si="16"/>
        <v>127152</v>
      </c>
      <c r="O73" s="56">
        <f t="shared" si="16"/>
        <v>129747</v>
      </c>
      <c r="P73" s="56">
        <f t="shared" si="16"/>
        <v>132343</v>
      </c>
      <c r="Q73" s="56">
        <f t="shared" si="16"/>
        <v>134937</v>
      </c>
      <c r="R73" s="56">
        <f t="shared" si="16"/>
        <v>137532</v>
      </c>
    </row>
    <row r="74" spans="1:30" x14ac:dyDescent="0.25">
      <c r="A74" s="66">
        <v>0.06</v>
      </c>
      <c r="B74" s="66">
        <v>0.03</v>
      </c>
      <c r="C74" s="51" t="s">
        <v>25</v>
      </c>
      <c r="D74" s="21"/>
      <c r="E74" s="21"/>
      <c r="F74" s="21"/>
      <c r="G74" s="21"/>
      <c r="H74" s="56"/>
      <c r="I74" s="56"/>
      <c r="J74" s="56"/>
      <c r="K74" s="54"/>
      <c r="L74" s="54"/>
      <c r="M74" s="54"/>
      <c r="N74" s="54"/>
      <c r="O74" s="54"/>
      <c r="Q74" s="54"/>
      <c r="R74" s="54"/>
    </row>
    <row r="75" spans="1:30" x14ac:dyDescent="0.25">
      <c r="A75" s="13"/>
      <c r="B75" s="13"/>
      <c r="C75" s="60" t="s">
        <v>10</v>
      </c>
      <c r="D75" s="63">
        <f>ROUND('100% SMI'!A4*0.85,0)</f>
        <v>47790</v>
      </c>
      <c r="E75" s="63">
        <f>ROUND('100% SMI'!B4*0.85,0)</f>
        <v>62495</v>
      </c>
      <c r="F75" s="63">
        <f>ROUND('100% SMI'!C4*0.85,0)</f>
        <v>77199</v>
      </c>
      <c r="G75" s="63">
        <f>ROUND('100% SMI'!D4*0.85,0)</f>
        <v>91904</v>
      </c>
      <c r="H75" s="63">
        <f>ROUND('100% SMI'!E4*0.85,0)</f>
        <v>106609</v>
      </c>
      <c r="I75" s="63">
        <f>ROUND('100% SMI'!F4*0.85,0)</f>
        <v>121313</v>
      </c>
      <c r="J75" s="63">
        <f>ROUND('100% SMI'!G4*0.85,0)</f>
        <v>124070</v>
      </c>
      <c r="K75" s="63">
        <f>ROUND('100% SMI'!H4*0.85,0)</f>
        <v>126827</v>
      </c>
      <c r="L75" s="63">
        <f>ROUND('100% SMI'!I4*0.85,0)</f>
        <v>129584</v>
      </c>
      <c r="M75" s="63">
        <f>ROUND('100% SMI'!J4*0.85,0)</f>
        <v>132342</v>
      </c>
      <c r="N75" s="63">
        <f>ROUND('100% SMI'!K4*0.85,0)</f>
        <v>135098</v>
      </c>
      <c r="O75" s="63">
        <f>ROUND('100% SMI'!L4*0.85,0)</f>
        <v>137856</v>
      </c>
      <c r="P75" s="63">
        <f>ROUND('100% SMI'!M4*0.85,0)</f>
        <v>140613</v>
      </c>
      <c r="Q75" s="63">
        <f>ROUND('100% SMI'!N4*0.85,0)</f>
        <v>143370</v>
      </c>
      <c r="R75" s="63">
        <f>ROUND('100% SMI'!O4*0.85,0)</f>
        <v>146127</v>
      </c>
    </row>
    <row r="76" spans="1:30" x14ac:dyDescent="0.25">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25">
      <c r="A77" s="13"/>
      <c r="B77" s="19"/>
      <c r="D77" s="13"/>
      <c r="E77" s="13"/>
      <c r="F77" s="13"/>
      <c r="G77" s="13"/>
      <c r="H77" s="13"/>
      <c r="I77" s="13"/>
      <c r="J77" s="13"/>
      <c r="K77" s="13"/>
      <c r="L77" s="13"/>
      <c r="M77" s="13"/>
      <c r="N77" s="13"/>
      <c r="O77" s="13"/>
      <c r="P77" s="13"/>
      <c r="Q77" s="13"/>
      <c r="R77" s="21"/>
    </row>
    <row r="78" spans="1:30" x14ac:dyDescent="0.25">
      <c r="A78" s="23" t="s">
        <v>7</v>
      </c>
    </row>
    <row r="79" spans="1:30" ht="16.5" customHeight="1" x14ac:dyDescent="0.45">
      <c r="A79" s="33"/>
      <c r="B79" s="33"/>
      <c r="C79" s="33"/>
      <c r="D79" s="33"/>
      <c r="E79" s="33"/>
      <c r="H79" s="31"/>
      <c r="L79" s="74" t="s">
        <v>52</v>
      </c>
      <c r="M79" s="74"/>
      <c r="N79" s="74"/>
      <c r="O79" s="74"/>
      <c r="P79" s="74"/>
      <c r="Q79" s="74"/>
      <c r="R79" s="74"/>
    </row>
    <row r="80" spans="1:30" x14ac:dyDescent="0.25">
      <c r="A80" t="s">
        <v>9</v>
      </c>
      <c r="R80" s="32"/>
    </row>
    <row r="81" spans="1:24" x14ac:dyDescent="0.25">
      <c r="A81" s="73" t="s">
        <v>36</v>
      </c>
      <c r="B81" s="73"/>
      <c r="C81" s="73"/>
      <c r="D81" s="40" t="s">
        <v>42</v>
      </c>
      <c r="E81" s="3"/>
      <c r="F81" s="3"/>
      <c r="G81" s="3"/>
      <c r="H81" s="3"/>
      <c r="I81" s="3"/>
      <c r="J81" s="3"/>
      <c r="K81" s="3"/>
      <c r="L81" s="3"/>
      <c r="M81" s="3"/>
      <c r="N81" s="3"/>
      <c r="O81" s="3"/>
      <c r="P81" s="3"/>
      <c r="Q81" s="3"/>
      <c r="R81" s="2"/>
      <c r="S81" s="2"/>
      <c r="T81" s="2"/>
      <c r="U81" s="2"/>
      <c r="V81" s="2"/>
      <c r="W81" s="2"/>
      <c r="X81" s="2"/>
    </row>
    <row r="82" spans="1:24" x14ac:dyDescent="0.25">
      <c r="A82" s="71" t="s">
        <v>20</v>
      </c>
      <c r="B82" s="71"/>
      <c r="C82" s="71"/>
      <c r="D82" s="40" t="s">
        <v>41</v>
      </c>
      <c r="E82" s="41"/>
      <c r="F82" s="3"/>
      <c r="G82" s="3"/>
      <c r="H82" s="3"/>
      <c r="I82" s="3"/>
      <c r="J82" s="3"/>
      <c r="K82" s="3"/>
      <c r="L82" s="3"/>
      <c r="M82" s="3"/>
      <c r="N82" s="3"/>
      <c r="O82" s="3"/>
      <c r="P82" s="3"/>
      <c r="Q82" s="3"/>
      <c r="R82" s="2"/>
      <c r="S82" s="2"/>
      <c r="T82" s="2"/>
      <c r="U82" s="2"/>
      <c r="V82" s="2"/>
      <c r="W82" s="2"/>
      <c r="X82" s="2"/>
    </row>
    <row r="83" spans="1:24" x14ac:dyDescent="0.25">
      <c r="A83" s="72" t="s">
        <v>10</v>
      </c>
      <c r="B83" s="72"/>
      <c r="C83" s="72"/>
      <c r="D83" s="40" t="s">
        <v>46</v>
      </c>
      <c r="E83" s="3"/>
      <c r="F83" s="3"/>
      <c r="G83" s="3"/>
      <c r="H83" s="3"/>
      <c r="I83" s="3"/>
      <c r="J83" s="3"/>
      <c r="K83" s="3"/>
      <c r="L83" s="3"/>
      <c r="M83" s="3"/>
      <c r="N83" s="3"/>
      <c r="O83" s="3"/>
      <c r="P83" s="3"/>
      <c r="Q83" s="3"/>
      <c r="R83" s="2"/>
      <c r="S83" s="2"/>
      <c r="T83" s="2"/>
      <c r="U83" s="2"/>
      <c r="V83" s="2"/>
      <c r="W83" s="2"/>
      <c r="X83" s="2"/>
    </row>
    <row r="84" spans="1:24" ht="15.75" customHeight="1" x14ac:dyDescent="0.25">
      <c r="A84" s="68" t="s">
        <v>19</v>
      </c>
      <c r="B84" s="68"/>
      <c r="C84" s="68"/>
      <c r="D84" s="68"/>
      <c r="E84" s="68"/>
      <c r="F84" s="68"/>
      <c r="G84" s="68"/>
      <c r="H84" s="68"/>
      <c r="I84" s="68"/>
      <c r="J84" s="68"/>
      <c r="K84" s="68"/>
      <c r="L84" s="68"/>
      <c r="M84" s="68"/>
      <c r="N84" s="68"/>
      <c r="O84" s="68"/>
      <c r="P84" s="68"/>
      <c r="Q84" s="68"/>
      <c r="R84" s="68"/>
      <c r="S84" s="2"/>
      <c r="T84" s="2"/>
      <c r="U84" s="2"/>
      <c r="V84" s="2"/>
      <c r="W84" s="2"/>
      <c r="X84" s="2"/>
    </row>
    <row r="85" spans="1:24" x14ac:dyDescent="0.25">
      <c r="A85" s="68"/>
      <c r="B85" s="68"/>
      <c r="C85" s="68"/>
      <c r="D85" s="68"/>
      <c r="E85" s="68"/>
      <c r="F85" s="68"/>
      <c r="G85" s="68"/>
      <c r="H85" s="68"/>
      <c r="I85" s="68"/>
      <c r="J85" s="68"/>
      <c r="K85" s="68"/>
      <c r="L85" s="68"/>
      <c r="M85" s="68"/>
      <c r="N85" s="68"/>
      <c r="O85" s="68"/>
      <c r="P85" s="68"/>
      <c r="Q85" s="68"/>
      <c r="R85" s="68"/>
      <c r="S85" s="2"/>
      <c r="T85" s="2"/>
      <c r="U85" s="2"/>
      <c r="V85" s="2"/>
      <c r="W85" s="2"/>
      <c r="X85" s="2"/>
    </row>
    <row r="86" spans="1:24" ht="84" customHeight="1" x14ac:dyDescent="0.25">
      <c r="A86" s="68"/>
      <c r="B86" s="68"/>
      <c r="C86" s="68"/>
      <c r="D86" s="68"/>
      <c r="E86" s="68"/>
      <c r="F86" s="68"/>
      <c r="G86" s="68"/>
      <c r="H86" s="68"/>
      <c r="I86" s="68"/>
      <c r="J86" s="68"/>
      <c r="K86" s="68"/>
      <c r="L86" s="68"/>
      <c r="M86" s="68"/>
      <c r="N86" s="68"/>
      <c r="O86" s="68"/>
      <c r="P86" s="68"/>
      <c r="Q86" s="68"/>
      <c r="R86" s="68"/>
      <c r="S86" s="2"/>
      <c r="T86" s="2"/>
      <c r="U86" s="2"/>
      <c r="V86" s="2"/>
      <c r="W86" s="2"/>
      <c r="X86" s="2"/>
    </row>
    <row r="87" spans="1:24" x14ac:dyDescent="0.25">
      <c r="A87" s="2"/>
      <c r="D87" s="3"/>
      <c r="E87" s="3"/>
      <c r="F87" s="3"/>
      <c r="G87" s="3"/>
      <c r="H87" s="3"/>
      <c r="I87" s="3"/>
      <c r="J87" s="3"/>
      <c r="K87" s="3"/>
      <c r="L87" s="3"/>
      <c r="M87" s="3"/>
      <c r="N87" s="3"/>
      <c r="O87" s="3"/>
      <c r="P87" s="3"/>
      <c r="Q87" s="3"/>
      <c r="R87" s="2"/>
      <c r="S87" s="2"/>
      <c r="T87" s="2"/>
      <c r="U87" s="2"/>
      <c r="V87" s="2"/>
      <c r="W87" s="2"/>
      <c r="X87" s="2"/>
    </row>
    <row r="88" spans="1:24" x14ac:dyDescent="0.25">
      <c r="A88" s="1"/>
      <c r="D88" s="1"/>
      <c r="E88" s="1"/>
      <c r="F88" s="1"/>
      <c r="G88" s="1"/>
      <c r="H88" s="1"/>
      <c r="I88" s="1"/>
      <c r="J88" s="1"/>
      <c r="K88" s="1"/>
      <c r="L88" s="1"/>
      <c r="M88" s="1"/>
      <c r="N88" s="1"/>
      <c r="O88" s="1"/>
      <c r="P88" s="1"/>
      <c r="Q88" s="1"/>
      <c r="R88" s="2"/>
      <c r="S88" s="2"/>
      <c r="T88" s="2"/>
      <c r="U88" s="2"/>
      <c r="V88" s="2"/>
      <c r="W88" s="2"/>
      <c r="X88" s="2"/>
    </row>
    <row r="89" spans="1:24" x14ac:dyDescent="0.25">
      <c r="A89" s="1"/>
      <c r="D89" s="3"/>
      <c r="E89" s="3"/>
      <c r="F89" s="3"/>
      <c r="G89" s="3"/>
      <c r="H89" s="3"/>
      <c r="I89" s="3"/>
      <c r="J89" s="3"/>
      <c r="K89" s="3"/>
      <c r="L89" s="3"/>
      <c r="M89" s="3"/>
      <c r="N89" s="3"/>
      <c r="O89" s="3"/>
      <c r="P89" s="3"/>
      <c r="Q89" s="3"/>
      <c r="R89" s="2"/>
      <c r="S89" s="2"/>
      <c r="T89" s="2"/>
      <c r="U89" s="2"/>
      <c r="V89" s="2"/>
      <c r="W89" s="2"/>
      <c r="X89" s="2"/>
    </row>
    <row r="90" spans="1:24" x14ac:dyDescent="0.25">
      <c r="A90" s="2"/>
      <c r="D90" s="3"/>
      <c r="E90" s="3"/>
      <c r="F90" s="3"/>
      <c r="G90" s="3"/>
      <c r="H90" s="3"/>
      <c r="I90" s="3"/>
      <c r="J90" s="3"/>
      <c r="K90" s="3"/>
      <c r="L90" s="3"/>
      <c r="M90" s="3"/>
      <c r="N90" s="3"/>
      <c r="O90" s="3"/>
      <c r="P90" s="3"/>
      <c r="Q90" s="3"/>
      <c r="R90" s="2"/>
      <c r="S90" s="2"/>
      <c r="T90" s="2"/>
      <c r="U90" s="2"/>
      <c r="V90" s="2"/>
      <c r="W90" s="2"/>
      <c r="X90" s="2"/>
    </row>
    <row r="91" spans="1:24" x14ac:dyDescent="0.25">
      <c r="A91" s="1"/>
      <c r="D91" s="1"/>
      <c r="E91" s="1"/>
      <c r="F91" s="1"/>
      <c r="G91" s="1"/>
      <c r="H91" s="1"/>
      <c r="I91" s="1"/>
      <c r="J91" s="1"/>
      <c r="K91" s="1"/>
      <c r="L91" s="1"/>
      <c r="M91" s="1"/>
      <c r="N91" s="1"/>
      <c r="O91" s="1"/>
      <c r="P91" s="1"/>
      <c r="Q91" s="1"/>
      <c r="R91" s="2"/>
      <c r="S91" s="2"/>
      <c r="T91" s="2"/>
      <c r="U91" s="2"/>
      <c r="V91" s="2"/>
      <c r="W91" s="2"/>
      <c r="X91" s="2"/>
    </row>
    <row r="92" spans="1:24" x14ac:dyDescent="0.25">
      <c r="A92" s="1"/>
      <c r="D92" s="3"/>
      <c r="E92" s="3"/>
      <c r="F92" s="3"/>
      <c r="G92" s="3"/>
      <c r="H92" s="3"/>
      <c r="I92" s="3"/>
      <c r="J92" s="3"/>
      <c r="K92" s="3"/>
      <c r="L92" s="3"/>
      <c r="M92" s="3"/>
      <c r="N92" s="3"/>
      <c r="O92" s="3"/>
      <c r="P92" s="3"/>
      <c r="Q92" s="3"/>
      <c r="R92" s="2"/>
      <c r="S92" s="2"/>
      <c r="T92" s="2"/>
      <c r="U92" s="2"/>
      <c r="V92" s="2"/>
      <c r="W92" s="2"/>
      <c r="X92" s="2"/>
    </row>
    <row r="93" spans="1:24" x14ac:dyDescent="0.25">
      <c r="A93" s="2"/>
      <c r="D93" s="3"/>
      <c r="E93" s="3"/>
      <c r="F93" s="3"/>
      <c r="G93" s="3"/>
      <c r="H93" s="3"/>
      <c r="I93" s="3"/>
      <c r="J93" s="3"/>
      <c r="K93" s="3"/>
      <c r="L93" s="3"/>
      <c r="M93" s="3"/>
      <c r="N93" s="3"/>
      <c r="O93" s="3"/>
      <c r="P93" s="3"/>
      <c r="Q93" s="3"/>
      <c r="R93" s="2"/>
      <c r="S93" s="2"/>
      <c r="T93" s="2"/>
      <c r="U93" s="2"/>
      <c r="V93" s="2"/>
      <c r="W93" s="2"/>
      <c r="X93" s="2"/>
    </row>
    <row r="94" spans="1:24" x14ac:dyDescent="0.25">
      <c r="A94" s="1"/>
      <c r="D94" s="1"/>
      <c r="E94" s="1"/>
      <c r="F94" s="1"/>
      <c r="G94" s="1"/>
      <c r="H94" s="1"/>
      <c r="I94" s="1"/>
      <c r="J94" s="1"/>
      <c r="K94" s="1"/>
      <c r="L94" s="1"/>
      <c r="M94" s="1"/>
      <c r="N94" s="1"/>
      <c r="O94" s="1"/>
      <c r="P94" s="1"/>
      <c r="Q94" s="1"/>
      <c r="R94" s="2"/>
      <c r="S94" s="2"/>
      <c r="T94" s="2"/>
      <c r="U94" s="2"/>
      <c r="V94" s="2"/>
      <c r="W94" s="2"/>
      <c r="X94" s="2"/>
    </row>
    <row r="95" spans="1:24" x14ac:dyDescent="0.25">
      <c r="A95" s="1"/>
      <c r="D95" s="3"/>
      <c r="E95" s="3"/>
      <c r="F95" s="3"/>
      <c r="G95" s="3"/>
      <c r="H95" s="3"/>
      <c r="I95" s="3"/>
      <c r="J95" s="3"/>
      <c r="K95" s="3"/>
      <c r="L95" s="3"/>
      <c r="M95" s="3"/>
      <c r="N95" s="3"/>
      <c r="O95" s="3"/>
      <c r="P95" s="3"/>
      <c r="Q95" s="3"/>
      <c r="R95" s="2"/>
      <c r="S95" s="2"/>
      <c r="T95" s="2"/>
      <c r="U95" s="2"/>
      <c r="V95" s="2"/>
      <c r="W95" s="2"/>
      <c r="X95" s="2"/>
    </row>
    <row r="96" spans="1:24" x14ac:dyDescent="0.25">
      <c r="A96" s="2"/>
      <c r="D96" s="3"/>
      <c r="E96" s="3"/>
      <c r="F96" s="3"/>
      <c r="G96" s="3"/>
      <c r="H96" s="3"/>
      <c r="I96" s="3"/>
      <c r="J96" s="3"/>
      <c r="K96" s="3"/>
      <c r="L96" s="3"/>
      <c r="M96" s="3"/>
      <c r="N96" s="3"/>
      <c r="O96" s="3"/>
      <c r="P96" s="3"/>
      <c r="Q96" s="3"/>
      <c r="R96" s="2"/>
      <c r="S96" s="2"/>
      <c r="T96" s="2"/>
      <c r="U96" s="2"/>
      <c r="V96" s="2"/>
      <c r="W96" s="2"/>
      <c r="X96" s="2"/>
    </row>
    <row r="97" spans="1:24" x14ac:dyDescent="0.25">
      <c r="A97" s="1"/>
      <c r="D97" s="1"/>
      <c r="E97" s="1"/>
      <c r="F97" s="1"/>
      <c r="G97" s="1"/>
      <c r="H97" s="1"/>
      <c r="I97" s="1"/>
      <c r="J97" s="1"/>
      <c r="K97" s="1"/>
      <c r="L97" s="1"/>
      <c r="M97" s="1"/>
      <c r="N97" s="1"/>
      <c r="O97" s="1"/>
      <c r="P97" s="1"/>
      <c r="Q97" s="1"/>
      <c r="R97" s="2"/>
      <c r="S97" s="2"/>
      <c r="T97" s="2"/>
      <c r="U97" s="2"/>
      <c r="V97" s="2"/>
      <c r="W97" s="2"/>
      <c r="X97" s="2"/>
    </row>
    <row r="98" spans="1:24" x14ac:dyDescent="0.25">
      <c r="A98" s="1"/>
      <c r="D98" s="3"/>
      <c r="E98" s="3"/>
      <c r="F98" s="3"/>
      <c r="G98" s="3"/>
      <c r="H98" s="3"/>
      <c r="I98" s="3"/>
      <c r="J98" s="3"/>
      <c r="K98" s="3"/>
      <c r="L98" s="3"/>
      <c r="M98" s="3"/>
      <c r="N98" s="3"/>
      <c r="O98" s="3"/>
      <c r="P98" s="3"/>
      <c r="Q98" s="3"/>
      <c r="R98" s="2"/>
      <c r="S98" s="2"/>
      <c r="T98" s="2"/>
      <c r="U98" s="2"/>
      <c r="V98" s="2"/>
      <c r="W98" s="2"/>
      <c r="X98" s="2"/>
    </row>
    <row r="99" spans="1:24" x14ac:dyDescent="0.25">
      <c r="A99" s="2"/>
      <c r="D99" s="3"/>
      <c r="E99" s="3"/>
      <c r="F99" s="3"/>
      <c r="G99" s="3"/>
      <c r="H99" s="3"/>
      <c r="I99" s="3"/>
      <c r="J99" s="3"/>
      <c r="K99" s="3"/>
      <c r="L99" s="3"/>
      <c r="M99" s="3"/>
      <c r="N99" s="3"/>
      <c r="O99" s="3"/>
      <c r="P99" s="3"/>
      <c r="Q99" s="3"/>
      <c r="R99" s="2"/>
      <c r="S99" s="2"/>
      <c r="T99" s="2"/>
      <c r="U99" s="2"/>
      <c r="V99" s="2"/>
      <c r="W99" s="2"/>
      <c r="X99" s="2"/>
    </row>
    <row r="100" spans="1:24" x14ac:dyDescent="0.25">
      <c r="A100" s="1"/>
      <c r="D100" s="1"/>
      <c r="E100" s="1"/>
      <c r="F100" s="1"/>
      <c r="G100" s="1"/>
      <c r="H100" s="1"/>
      <c r="I100" s="1"/>
      <c r="J100" s="1"/>
      <c r="K100" s="1"/>
      <c r="L100" s="1"/>
      <c r="M100" s="1"/>
      <c r="N100" s="1"/>
      <c r="O100" s="1"/>
      <c r="P100" s="1"/>
      <c r="Q100" s="1"/>
      <c r="R100" s="2"/>
      <c r="S100" s="2"/>
      <c r="T100" s="2"/>
      <c r="U100" s="2"/>
      <c r="V100" s="2"/>
      <c r="W100" s="2"/>
      <c r="X100" s="2"/>
    </row>
    <row r="101" spans="1:24" x14ac:dyDescent="0.25">
      <c r="A101" s="1"/>
      <c r="D101" s="3"/>
      <c r="E101" s="3"/>
      <c r="F101" s="3"/>
      <c r="G101" s="3"/>
      <c r="H101" s="3"/>
      <c r="I101" s="3"/>
      <c r="J101" s="3"/>
      <c r="K101" s="3"/>
      <c r="L101" s="3"/>
      <c r="M101" s="3"/>
      <c r="N101" s="3"/>
      <c r="O101" s="3"/>
      <c r="P101" s="3"/>
      <c r="Q101" s="3"/>
      <c r="S101" s="2"/>
      <c r="T101" s="2"/>
      <c r="U101" s="2"/>
      <c r="V101" s="2"/>
      <c r="W101" s="2"/>
      <c r="X101" s="2"/>
    </row>
    <row r="102" spans="1:24" x14ac:dyDescent="0.25">
      <c r="A102" s="2"/>
      <c r="D102" s="3"/>
      <c r="E102" s="3"/>
      <c r="F102" s="3"/>
      <c r="G102" s="3"/>
      <c r="H102" s="3"/>
      <c r="I102" s="3"/>
      <c r="J102" s="3"/>
      <c r="K102" s="3"/>
      <c r="L102" s="3"/>
      <c r="M102" s="3"/>
      <c r="N102" s="3"/>
      <c r="O102" s="3"/>
      <c r="P102" s="3"/>
      <c r="Q102" s="3"/>
      <c r="R102" s="2"/>
      <c r="S102" s="2"/>
      <c r="T102" s="2"/>
      <c r="U102" s="2"/>
      <c r="V102" s="2"/>
      <c r="W102" s="2"/>
      <c r="X102" s="2"/>
    </row>
    <row r="103" spans="1:24" x14ac:dyDescent="0.25">
      <c r="A103" s="1"/>
      <c r="D103" s="1"/>
      <c r="E103" s="1"/>
      <c r="F103" s="1"/>
      <c r="G103" s="1"/>
      <c r="H103" s="1"/>
      <c r="I103" s="1"/>
      <c r="J103" s="1"/>
      <c r="K103" s="1"/>
      <c r="L103" s="1"/>
      <c r="M103" s="1"/>
      <c r="N103" s="1"/>
      <c r="O103" s="1"/>
      <c r="P103" s="1"/>
      <c r="Q103" s="1"/>
      <c r="R103" s="2"/>
      <c r="S103" s="2"/>
      <c r="T103" s="2"/>
      <c r="U103" s="2"/>
      <c r="V103" s="2"/>
      <c r="W103" s="2"/>
      <c r="X103" s="2"/>
    </row>
    <row r="104" spans="1:24" x14ac:dyDescent="0.25">
      <c r="A104" s="1"/>
      <c r="D104" s="3"/>
      <c r="E104" s="3"/>
      <c r="F104" s="3"/>
      <c r="G104" s="3"/>
      <c r="H104" s="3"/>
      <c r="I104" s="3"/>
      <c r="J104" s="3"/>
      <c r="K104" s="3"/>
      <c r="L104" s="3"/>
      <c r="M104" s="3"/>
      <c r="N104" s="3"/>
      <c r="O104" s="3"/>
      <c r="P104" s="3"/>
      <c r="Q104" s="3"/>
      <c r="R104" s="2"/>
      <c r="S104" s="2"/>
      <c r="T104" s="2"/>
      <c r="U104" s="2"/>
      <c r="V104" s="2"/>
      <c r="W104" s="2"/>
      <c r="X104" s="2"/>
    </row>
    <row r="105" spans="1:24" x14ac:dyDescent="0.25">
      <c r="A105" s="2"/>
      <c r="D105" s="3"/>
      <c r="E105" s="3"/>
      <c r="F105" s="3"/>
      <c r="G105" s="3"/>
      <c r="H105" s="3"/>
      <c r="I105" s="3"/>
      <c r="J105" s="3"/>
      <c r="K105" s="3"/>
      <c r="L105" s="3"/>
      <c r="M105" s="3"/>
      <c r="N105" s="3"/>
      <c r="O105" s="3"/>
      <c r="P105" s="3"/>
      <c r="Q105" s="3"/>
      <c r="R105" s="2"/>
      <c r="S105" s="2"/>
      <c r="T105" s="2"/>
      <c r="U105" s="2"/>
      <c r="V105" s="2"/>
      <c r="W105" s="2"/>
      <c r="X105" s="2"/>
    </row>
    <row r="106" spans="1:24" x14ac:dyDescent="0.25">
      <c r="A106" s="1"/>
      <c r="D106" s="1"/>
      <c r="E106" s="1"/>
      <c r="F106" s="1"/>
      <c r="G106" s="1"/>
      <c r="H106" s="1"/>
      <c r="I106" s="1"/>
      <c r="J106" s="1"/>
      <c r="K106" s="1"/>
      <c r="L106" s="1"/>
      <c r="M106" s="1"/>
      <c r="N106" s="1"/>
      <c r="O106" s="1"/>
      <c r="P106" s="1"/>
      <c r="Q106" s="1"/>
      <c r="R106" s="2"/>
      <c r="S106" s="2"/>
      <c r="T106" s="2"/>
      <c r="U106" s="2"/>
      <c r="V106" s="2"/>
      <c r="W106" s="2"/>
      <c r="X106" s="2"/>
    </row>
    <row r="107" spans="1:24" x14ac:dyDescent="0.25">
      <c r="A107" s="1"/>
      <c r="D107" s="3"/>
      <c r="E107" s="3"/>
      <c r="F107" s="3"/>
      <c r="G107" s="3"/>
      <c r="H107" s="3"/>
      <c r="I107" s="3"/>
      <c r="J107" s="3"/>
      <c r="K107" s="3"/>
      <c r="L107" s="3"/>
      <c r="M107" s="3"/>
      <c r="N107" s="3"/>
      <c r="O107" s="3"/>
      <c r="P107" s="3"/>
      <c r="Q107" s="3"/>
      <c r="R107" s="2"/>
      <c r="S107" s="2"/>
      <c r="T107" s="2"/>
      <c r="U107" s="2"/>
      <c r="V107" s="2"/>
      <c r="W107" s="2"/>
      <c r="X107" s="2"/>
    </row>
    <row r="108" spans="1:24" x14ac:dyDescent="0.25">
      <c r="A108" s="2"/>
      <c r="D108" s="3"/>
      <c r="E108" s="3"/>
      <c r="F108" s="3"/>
      <c r="G108" s="3"/>
      <c r="H108" s="3"/>
      <c r="I108" s="3"/>
      <c r="J108" s="3"/>
      <c r="K108" s="3"/>
      <c r="L108" s="3"/>
      <c r="M108" s="3"/>
      <c r="N108" s="3"/>
      <c r="O108" s="3"/>
      <c r="P108" s="3"/>
      <c r="Q108" s="3"/>
      <c r="R108" s="2"/>
    </row>
    <row r="109" spans="1:24" x14ac:dyDescent="0.25">
      <c r="A109" s="1"/>
      <c r="D109" s="1"/>
      <c r="E109" s="1"/>
      <c r="F109" s="1"/>
      <c r="G109" s="1"/>
      <c r="H109" s="1"/>
      <c r="I109" s="1"/>
      <c r="J109" s="1"/>
      <c r="K109" s="1"/>
      <c r="L109" s="1"/>
      <c r="M109" s="1"/>
      <c r="N109" s="1"/>
      <c r="O109" s="1"/>
      <c r="P109" s="1"/>
      <c r="Q109" s="1"/>
      <c r="R109" s="2"/>
      <c r="S109" s="2"/>
      <c r="T109" s="2"/>
      <c r="U109" s="2"/>
      <c r="V109" s="2"/>
      <c r="W109" s="2"/>
      <c r="X109" s="2"/>
    </row>
    <row r="110" spans="1:24" x14ac:dyDescent="0.25">
      <c r="A110" s="1"/>
      <c r="D110" s="3"/>
      <c r="E110" s="3"/>
      <c r="F110" s="3"/>
      <c r="G110" s="3"/>
      <c r="H110" s="3"/>
      <c r="I110" s="3"/>
      <c r="J110" s="3"/>
      <c r="K110" s="3"/>
      <c r="L110" s="3"/>
      <c r="M110" s="3"/>
      <c r="N110" s="3"/>
      <c r="O110" s="3"/>
      <c r="P110" s="3"/>
      <c r="Q110" s="3"/>
      <c r="R110" s="2"/>
      <c r="S110" s="2"/>
      <c r="T110" s="2"/>
      <c r="U110" s="2"/>
      <c r="V110" s="2"/>
      <c r="W110" s="2"/>
      <c r="X110" s="2"/>
    </row>
    <row r="111" spans="1:24" x14ac:dyDescent="0.25">
      <c r="A111" s="2"/>
      <c r="D111" s="3"/>
      <c r="E111" s="3"/>
      <c r="F111" s="3"/>
      <c r="G111" s="3"/>
      <c r="H111" s="3"/>
      <c r="I111" s="3"/>
      <c r="J111" s="3"/>
      <c r="K111" s="3"/>
      <c r="L111" s="3"/>
      <c r="M111" s="3"/>
      <c r="N111" s="3"/>
      <c r="O111" s="3"/>
      <c r="P111" s="3"/>
      <c r="Q111" s="3"/>
      <c r="R111" s="2"/>
      <c r="S111" s="2"/>
      <c r="T111" s="2"/>
      <c r="U111" s="2"/>
      <c r="V111" s="2"/>
      <c r="W111" s="2"/>
      <c r="X111" s="2"/>
    </row>
    <row r="112" spans="1:24" x14ac:dyDescent="0.25">
      <c r="A112" s="1"/>
      <c r="D112" s="1"/>
      <c r="E112" s="1"/>
      <c r="F112" s="1"/>
      <c r="G112" s="1"/>
      <c r="H112" s="1"/>
      <c r="I112" s="1"/>
      <c r="J112" s="1"/>
      <c r="K112" s="1"/>
      <c r="L112" s="1"/>
      <c r="M112" s="1"/>
      <c r="N112" s="1"/>
      <c r="O112" s="1"/>
      <c r="P112" s="1"/>
      <c r="Q112" s="1"/>
      <c r="R112" s="2"/>
      <c r="S112" s="2"/>
      <c r="T112" s="2"/>
      <c r="U112" s="2"/>
      <c r="V112" s="2"/>
      <c r="W112" s="2"/>
      <c r="X112" s="2"/>
    </row>
    <row r="113" spans="1:24" x14ac:dyDescent="0.25">
      <c r="A113" s="1"/>
      <c r="D113" s="3"/>
      <c r="E113" s="3"/>
      <c r="F113" s="3"/>
      <c r="G113" s="3"/>
      <c r="H113" s="3"/>
      <c r="I113" s="3"/>
      <c r="J113" s="3"/>
      <c r="K113" s="3"/>
      <c r="L113" s="3"/>
      <c r="M113" s="3"/>
      <c r="N113" s="3"/>
      <c r="O113" s="3"/>
      <c r="P113" s="3"/>
      <c r="Q113" s="3"/>
      <c r="R113" s="2"/>
      <c r="S113" s="2"/>
      <c r="T113" s="2"/>
      <c r="U113" s="2"/>
      <c r="V113" s="2"/>
      <c r="W113" s="2"/>
      <c r="X113" s="2"/>
    </row>
    <row r="114" spans="1:24" x14ac:dyDescent="0.25">
      <c r="A114" s="2"/>
      <c r="D114" s="3"/>
      <c r="E114" s="3"/>
      <c r="F114" s="3"/>
      <c r="G114" s="3"/>
      <c r="H114" s="3"/>
      <c r="I114" s="3"/>
      <c r="J114" s="3"/>
      <c r="K114" s="3"/>
      <c r="L114" s="3"/>
      <c r="M114" s="3"/>
      <c r="N114" s="3"/>
      <c r="O114" s="3"/>
      <c r="P114" s="3"/>
      <c r="Q114" s="3"/>
      <c r="R114" s="2"/>
      <c r="S114" s="2"/>
      <c r="T114" s="2"/>
      <c r="U114" s="2"/>
      <c r="V114" s="2"/>
      <c r="W114" s="2"/>
      <c r="X114" s="2"/>
    </row>
    <row r="115" spans="1:24" x14ac:dyDescent="0.25">
      <c r="A115" s="1"/>
      <c r="D115" s="1"/>
      <c r="E115" s="1"/>
      <c r="F115" s="1"/>
      <c r="G115" s="1"/>
      <c r="H115" s="1"/>
      <c r="I115" s="1"/>
      <c r="J115" s="1"/>
      <c r="K115" s="1"/>
      <c r="L115" s="1"/>
      <c r="M115" s="1"/>
      <c r="N115" s="1"/>
      <c r="O115" s="1"/>
      <c r="P115" s="1"/>
      <c r="Q115" s="1"/>
      <c r="R115" s="2"/>
      <c r="S115" s="2"/>
      <c r="T115" s="2"/>
      <c r="U115" s="2"/>
      <c r="V115" s="2"/>
      <c r="W115" s="2"/>
      <c r="X115" s="2"/>
    </row>
    <row r="116" spans="1:24" x14ac:dyDescent="0.25">
      <c r="A116" s="1"/>
      <c r="D116" s="3"/>
      <c r="E116" s="3"/>
      <c r="F116" s="3"/>
      <c r="G116" s="3"/>
      <c r="H116" s="3"/>
      <c r="I116" s="3"/>
      <c r="J116" s="3"/>
      <c r="K116" s="3"/>
      <c r="L116" s="3"/>
      <c r="M116" s="3"/>
      <c r="N116" s="3"/>
      <c r="O116" s="3"/>
      <c r="P116" s="3"/>
      <c r="Q116" s="3"/>
      <c r="R116" s="2"/>
      <c r="S116" s="2"/>
      <c r="T116" s="2"/>
      <c r="U116" s="2"/>
      <c r="V116" s="2"/>
      <c r="W116" s="2"/>
      <c r="X116" s="2"/>
    </row>
    <row r="117" spans="1:24" x14ac:dyDescent="0.25">
      <c r="A117" s="2"/>
      <c r="D117" s="3"/>
      <c r="E117" s="3"/>
      <c r="F117" s="3"/>
      <c r="G117" s="3"/>
      <c r="H117" s="3"/>
      <c r="I117" s="3"/>
      <c r="J117" s="3"/>
      <c r="K117" s="3"/>
      <c r="L117" s="3"/>
      <c r="M117" s="3"/>
      <c r="N117" s="3"/>
      <c r="O117" s="3"/>
      <c r="P117" s="3"/>
      <c r="Q117" s="3"/>
      <c r="R117" s="2"/>
      <c r="S117" s="2"/>
      <c r="T117" s="2"/>
      <c r="U117" s="2"/>
      <c r="V117" s="2"/>
      <c r="W117" s="2"/>
      <c r="X117" s="2"/>
    </row>
    <row r="118" spans="1:24" x14ac:dyDescent="0.25">
      <c r="A118" s="1"/>
      <c r="D118" s="1"/>
      <c r="E118" s="1"/>
      <c r="F118" s="1"/>
      <c r="G118" s="1"/>
      <c r="H118" s="1"/>
      <c r="I118" s="1"/>
      <c r="J118" s="1"/>
      <c r="K118" s="1"/>
      <c r="L118" s="1"/>
      <c r="M118" s="1"/>
      <c r="N118" s="1"/>
      <c r="O118" s="1"/>
      <c r="P118" s="1"/>
      <c r="Q118" s="1"/>
      <c r="R118" s="2"/>
      <c r="S118" s="2"/>
      <c r="T118" s="2"/>
      <c r="U118" s="2"/>
      <c r="V118" s="2"/>
      <c r="W118" s="2"/>
      <c r="X118" s="2"/>
    </row>
    <row r="119" spans="1:24" x14ac:dyDescent="0.25">
      <c r="A119" s="1"/>
      <c r="D119" s="3"/>
      <c r="E119" s="3"/>
      <c r="F119" s="3"/>
      <c r="G119" s="3"/>
      <c r="H119" s="3"/>
      <c r="I119" s="3"/>
      <c r="J119" s="3"/>
      <c r="K119" s="3"/>
      <c r="L119" s="3"/>
      <c r="M119" s="3"/>
      <c r="N119" s="3"/>
      <c r="O119" s="3"/>
      <c r="P119" s="3"/>
      <c r="Q119" s="3"/>
      <c r="R119" s="2"/>
      <c r="S119" s="2"/>
      <c r="T119" s="2"/>
      <c r="U119" s="2"/>
      <c r="V119" s="2"/>
      <c r="W119" s="2"/>
      <c r="X119" s="2"/>
    </row>
    <row r="120" spans="1:24" x14ac:dyDescent="0.25">
      <c r="A120" s="2"/>
      <c r="D120" s="3"/>
      <c r="E120" s="3"/>
      <c r="F120" s="3"/>
      <c r="G120" s="3"/>
      <c r="H120" s="3"/>
      <c r="I120" s="3"/>
      <c r="J120" s="3"/>
      <c r="K120" s="3"/>
      <c r="L120" s="3"/>
      <c r="M120" s="3"/>
      <c r="N120" s="3"/>
      <c r="O120" s="3"/>
      <c r="P120" s="3"/>
      <c r="Q120" s="3"/>
      <c r="R120" s="2"/>
      <c r="S120" s="2"/>
      <c r="T120" s="2"/>
      <c r="U120" s="2"/>
      <c r="V120" s="2"/>
      <c r="W120" s="2"/>
      <c r="X120" s="2"/>
    </row>
    <row r="121" spans="1:24" x14ac:dyDescent="0.25">
      <c r="A121" s="1"/>
      <c r="D121" s="1"/>
      <c r="E121" s="1"/>
      <c r="F121" s="1"/>
      <c r="G121" s="1"/>
      <c r="H121" s="1"/>
      <c r="I121" s="1"/>
      <c r="J121" s="1"/>
      <c r="K121" s="1"/>
      <c r="L121" s="1"/>
      <c r="M121" s="1"/>
      <c r="N121" s="1"/>
      <c r="O121" s="1"/>
      <c r="P121" s="1"/>
      <c r="Q121" s="1"/>
      <c r="R121" s="2"/>
      <c r="S121" s="2"/>
      <c r="T121" s="2"/>
      <c r="U121" s="2"/>
      <c r="V121" s="2"/>
      <c r="W121" s="2"/>
      <c r="X121" s="2"/>
    </row>
    <row r="122" spans="1:24" x14ac:dyDescent="0.25">
      <c r="A122" s="1"/>
      <c r="D122" s="3"/>
      <c r="E122" s="3"/>
      <c r="F122" s="3"/>
      <c r="G122" s="3"/>
      <c r="H122" s="3"/>
      <c r="I122" s="3"/>
      <c r="J122" s="3"/>
      <c r="K122" s="3"/>
      <c r="L122" s="3"/>
      <c r="M122" s="3"/>
      <c r="N122" s="3"/>
      <c r="O122" s="3"/>
      <c r="P122" s="3"/>
      <c r="Q122" s="3"/>
      <c r="R122" s="2"/>
      <c r="S122" s="2"/>
      <c r="T122" s="2"/>
      <c r="U122" s="2"/>
      <c r="V122" s="2"/>
      <c r="W122" s="2"/>
      <c r="X122" s="2"/>
    </row>
    <row r="123" spans="1:24" x14ac:dyDescent="0.25">
      <c r="A123" s="2"/>
      <c r="D123" s="3"/>
      <c r="E123" s="3"/>
      <c r="F123" s="3"/>
      <c r="G123" s="3"/>
      <c r="H123" s="3"/>
      <c r="I123" s="3"/>
      <c r="J123" s="3"/>
      <c r="K123" s="3"/>
      <c r="L123" s="3"/>
      <c r="M123" s="3"/>
      <c r="N123" s="3"/>
      <c r="O123" s="3"/>
      <c r="P123" s="3"/>
      <c r="Q123" s="3"/>
      <c r="R123" s="2"/>
      <c r="S123" s="2"/>
      <c r="T123" s="2"/>
      <c r="U123" s="2"/>
      <c r="V123" s="2"/>
      <c r="W123" s="2"/>
      <c r="X123" s="2"/>
    </row>
    <row r="124" spans="1:24" x14ac:dyDescent="0.25">
      <c r="A124" s="1"/>
      <c r="D124" s="1"/>
      <c r="E124" s="1"/>
      <c r="F124" s="1"/>
      <c r="G124" s="1"/>
      <c r="H124" s="1"/>
      <c r="I124" s="1"/>
      <c r="J124" s="1"/>
      <c r="K124" s="1"/>
      <c r="L124" s="1"/>
      <c r="M124" s="1"/>
      <c r="N124" s="1"/>
      <c r="O124" s="1"/>
      <c r="P124" s="1"/>
      <c r="Q124" s="1"/>
      <c r="R124" s="2"/>
      <c r="S124" s="2"/>
      <c r="T124" s="2"/>
      <c r="U124" s="2"/>
      <c r="V124" s="2"/>
      <c r="W124" s="2"/>
      <c r="X124" s="2"/>
    </row>
    <row r="125" spans="1:24" x14ac:dyDescent="0.25">
      <c r="A125" s="1"/>
      <c r="D125" s="3"/>
      <c r="E125" s="3"/>
      <c r="F125" s="3"/>
      <c r="G125" s="3"/>
      <c r="H125" s="3"/>
      <c r="I125" s="3"/>
      <c r="J125" s="3"/>
      <c r="K125" s="3"/>
      <c r="L125" s="3"/>
      <c r="M125" s="3"/>
      <c r="N125" s="3"/>
      <c r="O125" s="3"/>
      <c r="P125" s="3"/>
      <c r="Q125" s="3"/>
      <c r="R125" s="2"/>
      <c r="S125" s="2"/>
      <c r="T125" s="2"/>
      <c r="U125" s="2"/>
      <c r="V125" s="2"/>
      <c r="W125" s="2"/>
      <c r="X125" s="2"/>
    </row>
    <row r="126" spans="1:24" x14ac:dyDescent="0.25">
      <c r="A126" s="2"/>
      <c r="D126" s="3"/>
      <c r="E126" s="3"/>
      <c r="F126" s="3"/>
      <c r="G126" s="3"/>
      <c r="H126" s="3"/>
      <c r="I126" s="3"/>
      <c r="J126" s="3"/>
      <c r="K126" s="3"/>
      <c r="L126" s="3"/>
      <c r="M126" s="3"/>
      <c r="N126" s="3"/>
      <c r="O126" s="3"/>
      <c r="P126" s="3"/>
      <c r="Q126" s="3"/>
      <c r="R126" s="2"/>
      <c r="S126" s="2"/>
      <c r="T126" s="2"/>
      <c r="U126" s="2"/>
      <c r="V126" s="2"/>
      <c r="W126" s="2"/>
      <c r="X126" s="2"/>
    </row>
    <row r="127" spans="1:24" x14ac:dyDescent="0.25">
      <c r="A127" s="1"/>
      <c r="D127" s="1"/>
      <c r="E127" s="1"/>
      <c r="F127" s="1"/>
      <c r="G127" s="1"/>
      <c r="H127" s="1"/>
      <c r="I127" s="1"/>
      <c r="J127" s="1"/>
      <c r="K127" s="1"/>
      <c r="L127" s="1"/>
      <c r="M127" s="1"/>
      <c r="N127" s="1"/>
      <c r="O127" s="1"/>
      <c r="P127" s="1"/>
      <c r="Q127" s="1"/>
      <c r="R127" s="2"/>
      <c r="S127" s="2"/>
      <c r="T127" s="2"/>
      <c r="U127" s="2"/>
      <c r="V127" s="2"/>
      <c r="W127" s="2"/>
      <c r="X127" s="2"/>
    </row>
    <row r="128" spans="1:24" x14ac:dyDescent="0.25">
      <c r="A128" s="1"/>
      <c r="D128" s="3"/>
      <c r="E128" s="3"/>
      <c r="F128" s="3"/>
      <c r="G128" s="3"/>
      <c r="H128" s="3"/>
      <c r="I128" s="3"/>
      <c r="J128" s="3"/>
      <c r="K128" s="3"/>
      <c r="L128" s="3"/>
      <c r="M128" s="3"/>
      <c r="N128" s="3"/>
      <c r="O128" s="3"/>
      <c r="P128" s="3"/>
      <c r="Q128" s="3"/>
      <c r="R128" s="2"/>
      <c r="S128" s="2"/>
      <c r="T128" s="2"/>
      <c r="U128" s="2"/>
      <c r="V128" s="2"/>
      <c r="W128" s="2"/>
      <c r="X128" s="2"/>
    </row>
    <row r="129" spans="1:24" x14ac:dyDescent="0.25">
      <c r="A129" s="2"/>
      <c r="D129" s="3"/>
      <c r="E129" s="3"/>
      <c r="F129" s="3"/>
      <c r="G129" s="3"/>
      <c r="H129" s="3"/>
      <c r="I129" s="3"/>
      <c r="J129" s="3"/>
      <c r="K129" s="3"/>
      <c r="L129" s="3"/>
      <c r="M129" s="3"/>
      <c r="N129" s="3"/>
      <c r="O129" s="3"/>
      <c r="P129" s="3"/>
      <c r="Q129" s="3"/>
      <c r="R129" s="2"/>
      <c r="S129" s="2"/>
      <c r="T129" s="2"/>
      <c r="U129" s="2"/>
      <c r="V129" s="2"/>
      <c r="W129" s="2"/>
      <c r="X129" s="2"/>
    </row>
    <row r="130" spans="1:24" x14ac:dyDescent="0.25">
      <c r="A130" s="1"/>
      <c r="D130" s="1"/>
      <c r="E130" s="1"/>
      <c r="F130" s="1"/>
      <c r="G130" s="1"/>
      <c r="H130" s="1"/>
      <c r="I130" s="1"/>
      <c r="J130" s="1"/>
      <c r="K130" s="1"/>
      <c r="L130" s="1"/>
      <c r="M130" s="1"/>
      <c r="N130" s="1"/>
      <c r="O130" s="1"/>
      <c r="P130" s="1"/>
      <c r="Q130" s="1"/>
      <c r="R130" s="2"/>
      <c r="S130" s="2"/>
      <c r="T130" s="2"/>
      <c r="U130" s="2"/>
      <c r="V130" s="2"/>
      <c r="W130" s="2"/>
      <c r="X130" s="2"/>
    </row>
    <row r="131" spans="1:24" x14ac:dyDescent="0.25">
      <c r="A131" s="1"/>
      <c r="D131" s="3"/>
      <c r="E131" s="3"/>
      <c r="F131" s="3"/>
      <c r="G131" s="3"/>
      <c r="H131" s="3"/>
      <c r="I131" s="3"/>
      <c r="J131" s="3"/>
      <c r="K131" s="3"/>
      <c r="L131" s="3"/>
      <c r="M131" s="3"/>
      <c r="N131" s="3"/>
      <c r="O131" s="3"/>
      <c r="P131" s="3"/>
      <c r="Q131" s="3"/>
      <c r="R131" s="2"/>
      <c r="S131" s="2"/>
      <c r="T131" s="2"/>
      <c r="U131" s="2"/>
      <c r="V131" s="2"/>
      <c r="W131" s="2"/>
      <c r="X131" s="2"/>
    </row>
    <row r="132" spans="1:24" x14ac:dyDescent="0.25">
      <c r="A132" s="2"/>
      <c r="D132" s="3"/>
      <c r="E132" s="3"/>
      <c r="F132" s="3"/>
      <c r="G132" s="3"/>
      <c r="H132" s="3"/>
      <c r="I132" s="3"/>
      <c r="J132" s="3"/>
      <c r="K132" s="3"/>
      <c r="L132" s="3"/>
      <c r="M132" s="3"/>
      <c r="N132" s="3"/>
      <c r="O132" s="3"/>
      <c r="P132" s="3"/>
      <c r="Q132" s="3"/>
      <c r="R132" s="2"/>
      <c r="S132" s="2"/>
      <c r="T132" s="2"/>
      <c r="U132" s="2"/>
      <c r="V132" s="2"/>
      <c r="W132" s="2"/>
      <c r="X132" s="2"/>
    </row>
    <row r="133" spans="1:24" x14ac:dyDescent="0.25">
      <c r="A133" s="1"/>
      <c r="D133" s="1"/>
      <c r="E133" s="1"/>
      <c r="F133" s="1"/>
      <c r="G133" s="1"/>
      <c r="H133" s="1"/>
      <c r="I133" s="1"/>
      <c r="J133" s="1"/>
      <c r="K133" s="1"/>
      <c r="L133" s="1"/>
      <c r="M133" s="1"/>
      <c r="N133" s="1"/>
      <c r="O133" s="1"/>
      <c r="P133" s="1"/>
      <c r="Q133" s="1"/>
      <c r="R133" s="2"/>
      <c r="S133" s="2"/>
      <c r="T133" s="2"/>
      <c r="U133" s="2"/>
      <c r="V133" s="2"/>
      <c r="W133" s="2"/>
      <c r="X133" s="2"/>
    </row>
    <row r="134" spans="1:24" x14ac:dyDescent="0.25">
      <c r="A134" s="1"/>
      <c r="D134" s="3"/>
      <c r="E134" s="3"/>
      <c r="F134" s="3"/>
      <c r="G134" s="3"/>
      <c r="H134" s="3"/>
      <c r="I134" s="3"/>
      <c r="J134" s="3"/>
      <c r="K134" s="3"/>
      <c r="L134" s="3"/>
      <c r="M134" s="3"/>
      <c r="N134" s="3"/>
      <c r="O134" s="3"/>
      <c r="P134" s="3"/>
      <c r="Q134" s="3"/>
      <c r="R134" s="2"/>
      <c r="S134" s="2"/>
      <c r="T134" s="2"/>
      <c r="U134" s="2"/>
      <c r="V134" s="2"/>
      <c r="W134" s="2"/>
      <c r="X134" s="2"/>
    </row>
    <row r="135" spans="1:24" x14ac:dyDescent="0.25">
      <c r="A135" s="2"/>
      <c r="D135" s="3"/>
      <c r="E135" s="3"/>
      <c r="F135" s="3"/>
      <c r="G135" s="3"/>
      <c r="H135" s="3"/>
      <c r="I135" s="3"/>
      <c r="J135" s="3"/>
      <c r="K135" s="3"/>
      <c r="L135" s="3"/>
      <c r="M135" s="3"/>
      <c r="N135" s="3"/>
      <c r="O135" s="3"/>
      <c r="P135" s="3"/>
      <c r="Q135" s="3"/>
      <c r="R135" s="2"/>
      <c r="S135" s="2"/>
      <c r="T135" s="2"/>
      <c r="U135" s="2"/>
      <c r="V135" s="2"/>
      <c r="W135" s="2"/>
      <c r="X135" s="2"/>
    </row>
    <row r="136" spans="1:24" x14ac:dyDescent="0.25">
      <c r="A136" s="1"/>
      <c r="D136" s="1"/>
      <c r="E136" s="1"/>
      <c r="F136" s="1"/>
      <c r="G136" s="1"/>
      <c r="H136" s="1"/>
      <c r="I136" s="1"/>
      <c r="J136" s="1"/>
      <c r="K136" s="1"/>
      <c r="L136" s="1"/>
      <c r="M136" s="1"/>
      <c r="N136" s="1"/>
      <c r="O136" s="1"/>
      <c r="P136" s="1"/>
      <c r="Q136" s="1"/>
      <c r="R136" s="2"/>
      <c r="S136" s="2"/>
      <c r="T136" s="2"/>
      <c r="U136" s="2"/>
      <c r="V136" s="2"/>
      <c r="W136" s="2"/>
      <c r="X136" s="2"/>
    </row>
    <row r="137" spans="1:24" x14ac:dyDescent="0.25">
      <c r="A137" s="1"/>
      <c r="D137" s="3"/>
      <c r="E137" s="3"/>
      <c r="F137" s="3"/>
      <c r="G137" s="3"/>
      <c r="H137" s="3"/>
      <c r="I137" s="3"/>
      <c r="J137" s="3"/>
      <c r="K137" s="3"/>
      <c r="L137" s="3"/>
      <c r="M137" s="3"/>
      <c r="N137" s="3"/>
      <c r="O137" s="3"/>
      <c r="P137" s="3"/>
      <c r="Q137" s="3"/>
      <c r="R137" s="2"/>
      <c r="S137" s="2"/>
      <c r="T137" s="2"/>
      <c r="U137" s="2"/>
      <c r="V137" s="2"/>
      <c r="W137" s="2"/>
      <c r="X137" s="2"/>
    </row>
    <row r="138" spans="1:24" x14ac:dyDescent="0.25">
      <c r="A138" s="2"/>
      <c r="D138" s="3"/>
      <c r="E138" s="3"/>
      <c r="F138" s="3"/>
      <c r="G138" s="3"/>
      <c r="H138" s="3"/>
      <c r="I138" s="3"/>
      <c r="J138" s="3"/>
      <c r="K138" s="3"/>
      <c r="L138" s="3"/>
      <c r="M138" s="3"/>
      <c r="N138" s="3"/>
      <c r="O138" s="3"/>
      <c r="P138" s="3"/>
      <c r="Q138" s="3"/>
      <c r="R138" s="2"/>
      <c r="S138" s="2"/>
      <c r="T138" s="2"/>
      <c r="U138" s="2"/>
      <c r="V138" s="2"/>
      <c r="W138" s="2"/>
      <c r="X138" s="2"/>
    </row>
    <row r="139" spans="1:24" x14ac:dyDescent="0.25">
      <c r="A139" s="1"/>
      <c r="D139" s="1"/>
      <c r="E139" s="1"/>
      <c r="F139" s="1"/>
      <c r="G139" s="1"/>
      <c r="H139" s="1"/>
      <c r="I139" s="1"/>
      <c r="J139" s="1"/>
      <c r="K139" s="1"/>
      <c r="L139" s="1"/>
      <c r="M139" s="1"/>
      <c r="N139" s="1"/>
      <c r="O139" s="1"/>
      <c r="P139" s="1"/>
      <c r="Q139" s="1"/>
      <c r="R139" s="2"/>
      <c r="S139" s="2"/>
      <c r="T139" s="2"/>
      <c r="U139" s="2"/>
      <c r="V139" s="2"/>
      <c r="W139" s="2"/>
      <c r="X139" s="2"/>
    </row>
    <row r="140" spans="1:24" x14ac:dyDescent="0.25">
      <c r="A140" s="1"/>
      <c r="D140" s="3"/>
      <c r="E140" s="3"/>
      <c r="F140" s="3"/>
      <c r="G140" s="3"/>
      <c r="H140" s="3"/>
      <c r="I140" s="3"/>
      <c r="J140" s="3"/>
      <c r="K140" s="3"/>
      <c r="L140" s="3"/>
      <c r="M140" s="3"/>
      <c r="N140" s="3"/>
      <c r="O140" s="3"/>
      <c r="P140" s="3"/>
      <c r="Q140" s="3"/>
      <c r="R140" s="2"/>
      <c r="S140" s="2"/>
      <c r="T140" s="2"/>
      <c r="U140" s="2"/>
      <c r="V140" s="2"/>
      <c r="W140" s="2"/>
      <c r="X140" s="2"/>
    </row>
    <row r="141" spans="1:24" x14ac:dyDescent="0.25">
      <c r="A141" s="2"/>
      <c r="D141" s="3"/>
      <c r="E141" s="3"/>
      <c r="F141" s="3"/>
      <c r="G141" s="3"/>
      <c r="H141" s="3"/>
      <c r="I141" s="3"/>
      <c r="J141" s="3"/>
      <c r="K141" s="3"/>
      <c r="L141" s="3"/>
      <c r="M141" s="3"/>
      <c r="N141" s="3"/>
      <c r="O141" s="3"/>
      <c r="P141" s="3"/>
      <c r="Q141" s="3"/>
      <c r="R141" s="2"/>
      <c r="S141" s="2"/>
      <c r="T141" s="2"/>
      <c r="U141" s="2"/>
      <c r="V141" s="2"/>
      <c r="W141" s="2"/>
      <c r="X141" s="2"/>
    </row>
    <row r="142" spans="1:24" x14ac:dyDescent="0.25">
      <c r="A142" s="1"/>
      <c r="D142" s="1"/>
      <c r="E142" s="1"/>
      <c r="F142" s="1"/>
      <c r="G142" s="1"/>
      <c r="H142" s="1"/>
      <c r="I142" s="1"/>
      <c r="J142" s="1"/>
      <c r="K142" s="1"/>
      <c r="L142" s="1"/>
      <c r="M142" s="1"/>
      <c r="N142" s="1"/>
      <c r="O142" s="1"/>
      <c r="P142" s="1"/>
      <c r="Q142" s="1"/>
      <c r="R142" s="2"/>
      <c r="S142" s="2"/>
      <c r="T142" s="2"/>
      <c r="U142" s="2"/>
      <c r="V142" s="2"/>
      <c r="W142" s="2"/>
      <c r="X142" s="2"/>
    </row>
    <row r="143" spans="1:24" x14ac:dyDescent="0.25">
      <c r="A143" s="1"/>
      <c r="D143" s="3"/>
      <c r="E143" s="3"/>
      <c r="F143" s="3"/>
      <c r="G143" s="3"/>
      <c r="H143" s="3"/>
      <c r="I143" s="3"/>
      <c r="J143" s="3"/>
      <c r="K143" s="3"/>
      <c r="L143" s="3"/>
      <c r="M143" s="3"/>
      <c r="N143" s="3"/>
      <c r="O143" s="3"/>
      <c r="P143" s="3"/>
      <c r="Q143" s="3"/>
      <c r="R143" s="2"/>
      <c r="S143" s="2"/>
      <c r="T143" s="2"/>
      <c r="U143" s="2"/>
      <c r="V143" s="2"/>
      <c r="W143" s="2"/>
      <c r="X143" s="2"/>
    </row>
    <row r="144" spans="1:24" x14ac:dyDescent="0.25">
      <c r="A144" s="2"/>
      <c r="D144" s="3"/>
      <c r="E144" s="3"/>
      <c r="F144" s="3"/>
      <c r="G144" s="3"/>
      <c r="H144" s="3"/>
      <c r="I144" s="3"/>
      <c r="J144" s="3"/>
      <c r="K144" s="3"/>
      <c r="L144" s="3"/>
      <c r="M144" s="3"/>
      <c r="N144" s="3"/>
      <c r="O144" s="3"/>
      <c r="P144" s="3"/>
      <c r="Q144" s="3"/>
      <c r="R144" s="2"/>
      <c r="S144" s="2"/>
      <c r="T144" s="2"/>
      <c r="U144" s="2"/>
      <c r="V144" s="2"/>
      <c r="W144" s="2"/>
      <c r="X144" s="2"/>
    </row>
    <row r="145" spans="1:24" x14ac:dyDescent="0.25">
      <c r="A145" s="1"/>
      <c r="D145" s="1"/>
      <c r="E145" s="1"/>
      <c r="F145" s="1"/>
      <c r="G145" s="1"/>
      <c r="H145" s="1"/>
      <c r="I145" s="1"/>
      <c r="J145" s="1"/>
      <c r="K145" s="1"/>
      <c r="L145" s="1"/>
      <c r="M145" s="1"/>
      <c r="N145" s="1"/>
      <c r="O145" s="1"/>
      <c r="P145" s="1"/>
      <c r="Q145" s="1"/>
      <c r="R145" s="2"/>
      <c r="S145" s="2"/>
      <c r="T145" s="2"/>
      <c r="U145" s="2"/>
      <c r="V145" s="2"/>
      <c r="W145" s="2"/>
      <c r="X145" s="2"/>
    </row>
    <row r="146" spans="1:24" x14ac:dyDescent="0.25">
      <c r="A146" s="1"/>
      <c r="D146" s="3"/>
      <c r="E146" s="3"/>
      <c r="F146" s="3"/>
      <c r="G146" s="3"/>
      <c r="H146" s="3"/>
      <c r="I146" s="3"/>
      <c r="J146" s="3"/>
      <c r="K146" s="3"/>
      <c r="L146" s="3"/>
      <c r="M146" s="3"/>
      <c r="N146" s="3"/>
      <c r="O146" s="3"/>
      <c r="P146" s="3"/>
      <c r="Q146" s="3"/>
      <c r="R146" s="2"/>
      <c r="S146" s="2"/>
      <c r="T146" s="2"/>
      <c r="U146" s="2"/>
      <c r="V146" s="2"/>
      <c r="W146" s="2"/>
      <c r="X146" s="2"/>
    </row>
    <row r="147" spans="1:24" x14ac:dyDescent="0.25">
      <c r="A147" s="2"/>
      <c r="D147" s="3"/>
      <c r="E147" s="3"/>
      <c r="F147" s="3"/>
      <c r="G147" s="3"/>
      <c r="H147" s="3"/>
      <c r="I147" s="3"/>
      <c r="J147" s="3"/>
      <c r="K147" s="3"/>
      <c r="L147" s="3"/>
      <c r="M147" s="3"/>
      <c r="N147" s="3"/>
      <c r="O147" s="3"/>
      <c r="P147" s="3"/>
      <c r="Q147" s="3"/>
      <c r="R147" s="2"/>
      <c r="S147" s="2"/>
      <c r="T147" s="2"/>
      <c r="U147" s="2"/>
      <c r="V147" s="2"/>
      <c r="W147" s="2"/>
      <c r="X147" s="2"/>
    </row>
    <row r="148" spans="1:24" x14ac:dyDescent="0.25">
      <c r="A148" s="1"/>
      <c r="D148" s="1"/>
      <c r="E148" s="1"/>
      <c r="F148" s="1"/>
      <c r="G148" s="1"/>
      <c r="H148" s="1"/>
      <c r="I148" s="1"/>
      <c r="J148" s="1"/>
      <c r="K148" s="1"/>
      <c r="L148" s="1"/>
      <c r="M148" s="1"/>
      <c r="N148" s="1"/>
      <c r="O148" s="1"/>
      <c r="P148" s="1"/>
      <c r="Q148" s="1"/>
      <c r="R148" s="2"/>
      <c r="S148" s="2"/>
      <c r="T148" s="2"/>
      <c r="U148" s="2"/>
      <c r="V148" s="2"/>
      <c r="W148" s="2"/>
      <c r="X148" s="2"/>
    </row>
    <row r="149" spans="1:24" x14ac:dyDescent="0.25">
      <c r="A149" s="1"/>
      <c r="D149" s="3"/>
      <c r="E149" s="3"/>
      <c r="F149" s="3"/>
      <c r="G149" s="3"/>
      <c r="H149" s="3"/>
      <c r="I149" s="3"/>
      <c r="J149" s="3"/>
      <c r="K149" s="3"/>
      <c r="L149" s="3"/>
      <c r="M149" s="3"/>
      <c r="N149" s="3"/>
      <c r="O149" s="3"/>
      <c r="P149" s="3"/>
      <c r="Q149" s="3"/>
      <c r="R149" s="2"/>
      <c r="S149" s="2"/>
      <c r="T149" s="2"/>
      <c r="U149" s="2"/>
      <c r="V149" s="2"/>
      <c r="W149" s="2"/>
      <c r="X149" s="2"/>
    </row>
    <row r="150" spans="1:24" x14ac:dyDescent="0.25">
      <c r="A150" s="2"/>
      <c r="D150" s="3"/>
      <c r="E150" s="3"/>
      <c r="F150" s="3"/>
      <c r="G150" s="3"/>
      <c r="H150" s="3"/>
      <c r="I150" s="3"/>
      <c r="J150" s="3"/>
      <c r="K150" s="3"/>
      <c r="L150" s="3"/>
      <c r="M150" s="3"/>
      <c r="N150" s="3"/>
      <c r="O150" s="3"/>
      <c r="P150" s="3"/>
      <c r="Q150" s="3"/>
      <c r="R150" s="2"/>
      <c r="S150" s="2"/>
      <c r="T150" s="2"/>
      <c r="U150" s="2"/>
      <c r="V150" s="2"/>
      <c r="W150" s="2"/>
      <c r="X150" s="2"/>
    </row>
    <row r="151" spans="1:24" x14ac:dyDescent="0.25">
      <c r="A151" s="1"/>
      <c r="D151" s="1"/>
      <c r="E151" s="1"/>
      <c r="F151" s="1"/>
      <c r="G151" s="1"/>
      <c r="H151" s="1"/>
      <c r="I151" s="1"/>
      <c r="J151" s="1"/>
      <c r="K151" s="1"/>
      <c r="L151" s="1"/>
      <c r="M151" s="1"/>
      <c r="N151" s="1"/>
      <c r="O151" s="1"/>
      <c r="P151" s="1"/>
      <c r="Q151" s="1"/>
      <c r="R151" s="2"/>
      <c r="S151" s="2"/>
      <c r="T151" s="2"/>
      <c r="U151" s="2"/>
      <c r="V151" s="2"/>
      <c r="W151" s="2"/>
      <c r="X151" s="2"/>
    </row>
    <row r="152" spans="1:24" x14ac:dyDescent="0.25">
      <c r="A152" s="1"/>
      <c r="D152" s="3"/>
      <c r="E152" s="3"/>
      <c r="F152" s="3"/>
      <c r="G152" s="3"/>
      <c r="H152" s="3"/>
      <c r="I152" s="3"/>
      <c r="J152" s="3"/>
      <c r="K152" s="3"/>
      <c r="L152" s="3"/>
      <c r="M152" s="3"/>
      <c r="N152" s="3"/>
      <c r="O152" s="3"/>
      <c r="P152" s="3"/>
      <c r="Q152" s="3"/>
      <c r="R152" s="2"/>
      <c r="S152" s="2"/>
      <c r="T152" s="2"/>
      <c r="U152" s="2"/>
      <c r="V152" s="2"/>
      <c r="W152" s="2"/>
      <c r="X152" s="2"/>
    </row>
    <row r="153" spans="1:24" x14ac:dyDescent="0.25">
      <c r="A153" s="2"/>
      <c r="D153" s="3"/>
      <c r="E153" s="3"/>
      <c r="F153" s="3"/>
      <c r="G153" s="3"/>
      <c r="H153" s="3"/>
      <c r="I153" s="3"/>
      <c r="J153" s="3"/>
      <c r="K153" s="3"/>
      <c r="L153" s="3"/>
      <c r="M153" s="3"/>
      <c r="N153" s="3"/>
      <c r="O153" s="3"/>
      <c r="P153" s="3"/>
      <c r="Q153" s="3"/>
      <c r="R153" s="2"/>
      <c r="S153" s="2"/>
      <c r="T153" s="2"/>
      <c r="U153" s="2"/>
      <c r="V153" s="2"/>
      <c r="W153" s="2"/>
      <c r="X153" s="2"/>
    </row>
    <row r="154" spans="1:24" x14ac:dyDescent="0.25">
      <c r="A154" s="1"/>
      <c r="D154" s="1"/>
      <c r="E154" s="1"/>
      <c r="F154" s="1"/>
      <c r="G154" s="1"/>
      <c r="H154" s="1"/>
      <c r="I154" s="1"/>
      <c r="J154" s="1"/>
      <c r="K154" s="1"/>
      <c r="L154" s="1"/>
      <c r="M154" s="1"/>
      <c r="N154" s="1"/>
      <c r="O154" s="1"/>
      <c r="P154" s="1"/>
      <c r="Q154" s="1"/>
      <c r="R154" s="2"/>
      <c r="S154" s="2"/>
      <c r="T154" s="2"/>
      <c r="U154" s="2"/>
      <c r="V154" s="2"/>
      <c r="W154" s="2"/>
      <c r="X154" s="2"/>
    </row>
    <row r="155" spans="1:24" x14ac:dyDescent="0.25">
      <c r="A155" s="1"/>
      <c r="D155" s="3"/>
      <c r="E155" s="3"/>
      <c r="F155" s="3"/>
      <c r="G155" s="3"/>
      <c r="H155" s="3"/>
      <c r="I155" s="3"/>
      <c r="J155" s="3"/>
      <c r="K155" s="3"/>
      <c r="L155" s="3"/>
      <c r="M155" s="3"/>
      <c r="N155" s="3"/>
      <c r="O155" s="3"/>
      <c r="P155" s="3"/>
      <c r="Q155" s="3"/>
      <c r="R155" s="2"/>
      <c r="S155" s="2"/>
      <c r="T155" s="2"/>
      <c r="U155" s="2"/>
      <c r="V155" s="2"/>
      <c r="W155" s="2"/>
      <c r="X155" s="2"/>
    </row>
    <row r="156" spans="1:24" x14ac:dyDescent="0.25">
      <c r="A156" s="2"/>
      <c r="D156" s="3"/>
      <c r="E156" s="3"/>
      <c r="F156" s="3"/>
      <c r="G156" s="3"/>
      <c r="H156" s="3"/>
      <c r="I156" s="3"/>
      <c r="J156" s="3"/>
      <c r="K156" s="3"/>
      <c r="L156" s="3"/>
      <c r="M156" s="3"/>
      <c r="N156" s="3"/>
      <c r="O156" s="3"/>
      <c r="P156" s="3"/>
      <c r="Q156" s="3"/>
      <c r="R156" s="2"/>
      <c r="S156" s="2"/>
      <c r="T156" s="2"/>
      <c r="U156" s="2"/>
      <c r="V156" s="2"/>
      <c r="W156" s="2"/>
      <c r="X156" s="2"/>
    </row>
    <row r="157" spans="1:24" x14ac:dyDescent="0.25">
      <c r="A157" s="1"/>
      <c r="D157" s="1"/>
      <c r="E157" s="1"/>
      <c r="F157" s="1"/>
      <c r="G157" s="1"/>
      <c r="H157" s="1"/>
      <c r="I157" s="1"/>
      <c r="J157" s="1"/>
      <c r="K157" s="1"/>
      <c r="L157" s="1"/>
      <c r="M157" s="1"/>
      <c r="N157" s="1"/>
      <c r="O157" s="1"/>
      <c r="P157" s="1"/>
      <c r="Q157" s="1"/>
      <c r="R157" s="2"/>
      <c r="S157" s="2"/>
      <c r="T157" s="2"/>
      <c r="U157" s="2"/>
      <c r="V157" s="2"/>
      <c r="W157" s="2"/>
      <c r="X157" s="2"/>
    </row>
    <row r="158" spans="1:24" x14ac:dyDescent="0.25">
      <c r="A158" s="1"/>
      <c r="D158" s="3"/>
      <c r="E158" s="3"/>
      <c r="F158" s="3"/>
      <c r="G158" s="3"/>
      <c r="H158" s="3"/>
      <c r="I158" s="3"/>
      <c r="J158" s="3"/>
      <c r="K158" s="3"/>
      <c r="L158" s="3"/>
      <c r="M158" s="3"/>
      <c r="N158" s="3"/>
      <c r="O158" s="3"/>
      <c r="P158" s="3"/>
      <c r="Q158" s="3"/>
      <c r="R158" s="2"/>
      <c r="S158" s="2"/>
      <c r="T158" s="2"/>
      <c r="U158" s="2"/>
      <c r="V158" s="2"/>
      <c r="W158" s="2"/>
      <c r="X158" s="2"/>
    </row>
    <row r="159" spans="1:24" x14ac:dyDescent="0.25">
      <c r="A159" s="2"/>
      <c r="D159" s="3"/>
      <c r="E159" s="3"/>
      <c r="F159" s="3"/>
      <c r="G159" s="3"/>
      <c r="H159" s="3"/>
      <c r="I159" s="3"/>
      <c r="J159" s="3"/>
      <c r="K159" s="3"/>
      <c r="L159" s="3"/>
      <c r="M159" s="3"/>
      <c r="N159" s="3"/>
      <c r="O159" s="3"/>
      <c r="P159" s="3"/>
      <c r="Q159" s="3"/>
      <c r="R159" s="2"/>
      <c r="S159" s="2"/>
      <c r="T159" s="2"/>
      <c r="U159" s="2"/>
      <c r="V159" s="2"/>
      <c r="W159" s="2"/>
      <c r="X159" s="2"/>
    </row>
    <row r="160" spans="1:24" x14ac:dyDescent="0.25">
      <c r="A160" s="1"/>
      <c r="D160" s="1"/>
      <c r="E160" s="1"/>
      <c r="F160" s="1"/>
      <c r="G160" s="1"/>
      <c r="H160" s="1"/>
      <c r="I160" s="1"/>
      <c r="J160" s="1"/>
      <c r="K160" s="1"/>
      <c r="L160" s="1"/>
      <c r="M160" s="1"/>
      <c r="N160" s="1"/>
      <c r="O160" s="1"/>
      <c r="P160" s="1"/>
      <c r="Q160" s="1"/>
      <c r="R160" s="2"/>
      <c r="S160" s="2"/>
      <c r="T160" s="2"/>
      <c r="U160" s="2"/>
      <c r="V160" s="2"/>
      <c r="W160" s="2"/>
      <c r="X160" s="2"/>
    </row>
    <row r="161" spans="1:24" x14ac:dyDescent="0.25">
      <c r="A161" s="1"/>
      <c r="D161" s="3"/>
      <c r="E161" s="3"/>
      <c r="F161" s="3"/>
      <c r="G161" s="3"/>
      <c r="H161" s="3"/>
      <c r="I161" s="3"/>
      <c r="J161" s="3"/>
      <c r="K161" s="3"/>
      <c r="L161" s="3"/>
      <c r="M161" s="3"/>
      <c r="N161" s="3"/>
      <c r="O161" s="3"/>
      <c r="P161" s="3"/>
      <c r="Q161" s="3"/>
      <c r="R161" s="2"/>
      <c r="S161" s="2"/>
      <c r="T161" s="2"/>
      <c r="U161" s="2"/>
      <c r="V161" s="2"/>
      <c r="W161" s="2"/>
      <c r="X161" s="2"/>
    </row>
    <row r="162" spans="1:24" x14ac:dyDescent="0.25">
      <c r="A162" s="2"/>
      <c r="D162" s="3"/>
      <c r="E162" s="3"/>
      <c r="F162" s="3"/>
      <c r="G162" s="3"/>
      <c r="H162" s="3"/>
      <c r="I162" s="3"/>
      <c r="J162" s="3"/>
      <c r="K162" s="3"/>
      <c r="L162" s="3"/>
      <c r="M162" s="3"/>
      <c r="N162" s="3"/>
      <c r="O162" s="3"/>
      <c r="P162" s="3"/>
      <c r="Q162" s="3"/>
      <c r="R162" s="2"/>
      <c r="S162" s="2"/>
      <c r="T162" s="2"/>
      <c r="U162" s="2"/>
      <c r="V162" s="2"/>
      <c r="W162" s="2"/>
      <c r="X162" s="2"/>
    </row>
    <row r="163" spans="1:24" x14ac:dyDescent="0.25">
      <c r="A163" s="1"/>
      <c r="D163" s="1"/>
      <c r="E163" s="1"/>
      <c r="F163" s="1"/>
      <c r="G163" s="1"/>
      <c r="H163" s="1"/>
      <c r="I163" s="1"/>
      <c r="J163" s="1"/>
      <c r="K163" s="1"/>
      <c r="L163" s="1"/>
      <c r="M163" s="1"/>
      <c r="N163" s="1"/>
      <c r="O163" s="1"/>
      <c r="P163" s="1"/>
      <c r="Q163" s="1"/>
      <c r="R163" s="2"/>
      <c r="S163" s="2"/>
      <c r="T163" s="2"/>
      <c r="U163" s="2"/>
      <c r="V163" s="2"/>
      <c r="W163" s="2"/>
      <c r="X163" s="2"/>
    </row>
    <row r="164" spans="1:24" x14ac:dyDescent="0.25">
      <c r="A164" s="1"/>
      <c r="D164" s="3"/>
      <c r="E164" s="3"/>
      <c r="F164" s="3"/>
      <c r="G164" s="3"/>
      <c r="H164" s="3"/>
      <c r="I164" s="3"/>
      <c r="J164" s="3"/>
      <c r="K164" s="3"/>
      <c r="L164" s="3"/>
      <c r="M164" s="3"/>
      <c r="N164" s="3"/>
      <c r="O164" s="3"/>
      <c r="P164" s="3"/>
      <c r="Q164" s="3"/>
      <c r="R164" s="2"/>
      <c r="S164" s="2"/>
      <c r="T164" s="2"/>
      <c r="U164" s="2"/>
      <c r="V164" s="2"/>
      <c r="W164" s="2"/>
      <c r="X164" s="2"/>
    </row>
    <row r="165" spans="1:24" x14ac:dyDescent="0.25">
      <c r="A165" s="2"/>
      <c r="D165" s="3"/>
      <c r="E165" s="3"/>
      <c r="F165" s="3"/>
      <c r="G165" s="3"/>
      <c r="H165" s="3"/>
      <c r="I165" s="3"/>
      <c r="J165" s="3"/>
      <c r="K165" s="3"/>
      <c r="L165" s="3"/>
      <c r="M165" s="3"/>
      <c r="N165" s="3"/>
      <c r="O165" s="3"/>
      <c r="P165" s="3"/>
      <c r="Q165" s="3"/>
      <c r="R165" s="2"/>
      <c r="S165" s="2"/>
      <c r="T165" s="2"/>
      <c r="U165" s="2"/>
      <c r="V165" s="2"/>
      <c r="W165" s="2"/>
      <c r="X165" s="2"/>
    </row>
    <row r="166" spans="1:24" x14ac:dyDescent="0.25">
      <c r="A166" s="1"/>
      <c r="D166" s="1"/>
      <c r="E166" s="1"/>
      <c r="F166" s="1"/>
      <c r="G166" s="1"/>
      <c r="H166" s="1"/>
      <c r="I166" s="1"/>
      <c r="J166" s="1"/>
      <c r="K166" s="1"/>
      <c r="L166" s="1"/>
      <c r="M166" s="1"/>
      <c r="N166" s="1"/>
      <c r="O166" s="1"/>
      <c r="P166" s="1"/>
      <c r="Q166" s="1"/>
      <c r="R166" s="2"/>
      <c r="S166" s="2"/>
      <c r="T166" s="2"/>
      <c r="U166" s="2"/>
      <c r="V166" s="2"/>
      <c r="W166" s="2"/>
      <c r="X166" s="2"/>
    </row>
    <row r="167" spans="1:24" x14ac:dyDescent="0.25">
      <c r="A167" s="1"/>
      <c r="D167" s="3"/>
      <c r="E167" s="3"/>
      <c r="F167" s="3"/>
      <c r="G167" s="3"/>
      <c r="H167" s="3"/>
      <c r="I167" s="3"/>
      <c r="J167" s="3"/>
      <c r="K167" s="3"/>
      <c r="L167" s="3"/>
      <c r="M167" s="3"/>
      <c r="N167" s="3"/>
      <c r="O167" s="3"/>
      <c r="P167" s="3"/>
      <c r="Q167" s="3"/>
      <c r="R167" s="2"/>
      <c r="S167" s="2"/>
      <c r="T167" s="2"/>
      <c r="U167" s="2"/>
      <c r="V167" s="2"/>
      <c r="W167" s="2"/>
      <c r="X167" s="2"/>
    </row>
    <row r="168" spans="1:24" x14ac:dyDescent="0.25">
      <c r="A168" s="2"/>
      <c r="D168" s="3"/>
      <c r="E168" s="3"/>
      <c r="F168" s="3"/>
      <c r="G168" s="3"/>
      <c r="H168" s="3"/>
      <c r="I168" s="3"/>
      <c r="J168" s="3"/>
      <c r="K168" s="3"/>
      <c r="L168" s="3"/>
      <c r="M168" s="3"/>
      <c r="N168" s="3"/>
      <c r="O168" s="3"/>
      <c r="P168" s="3"/>
      <c r="Q168" s="3"/>
      <c r="R168" s="2"/>
      <c r="S168" s="2"/>
      <c r="T168" s="2"/>
      <c r="U168" s="2"/>
      <c r="V168" s="2"/>
      <c r="W168" s="2"/>
      <c r="X168" s="2"/>
    </row>
    <row r="169" spans="1:24" x14ac:dyDescent="0.25">
      <c r="A169" s="1"/>
      <c r="D169" s="1"/>
      <c r="E169" s="1"/>
      <c r="F169" s="1"/>
      <c r="G169" s="1"/>
      <c r="H169" s="1"/>
      <c r="I169" s="1"/>
      <c r="J169" s="1"/>
      <c r="K169" s="1"/>
      <c r="L169" s="1"/>
      <c r="M169" s="1"/>
      <c r="N169" s="1"/>
      <c r="O169" s="1"/>
      <c r="P169" s="1"/>
      <c r="Q169" s="1"/>
      <c r="R169" s="2"/>
      <c r="S169" s="2"/>
      <c r="T169" s="2"/>
      <c r="U169" s="2"/>
      <c r="V169" s="2"/>
      <c r="W169" s="2"/>
      <c r="X169" s="2"/>
    </row>
    <row r="170" spans="1:24" x14ac:dyDescent="0.25">
      <c r="A170" s="1"/>
      <c r="D170" s="3"/>
      <c r="E170" s="3"/>
      <c r="F170" s="3"/>
      <c r="G170" s="3"/>
      <c r="H170" s="3"/>
      <c r="I170" s="3"/>
      <c r="J170" s="3"/>
      <c r="K170" s="3"/>
      <c r="L170" s="3"/>
      <c r="M170" s="3"/>
      <c r="N170" s="3"/>
      <c r="O170" s="3"/>
      <c r="P170" s="3"/>
      <c r="Q170" s="3"/>
      <c r="R170" s="2"/>
      <c r="S170" s="2"/>
      <c r="T170" s="2"/>
      <c r="U170" s="2"/>
      <c r="V170" s="2"/>
      <c r="W170" s="2"/>
      <c r="X170" s="2"/>
    </row>
    <row r="171" spans="1:24" x14ac:dyDescent="0.25">
      <c r="A171" s="2"/>
      <c r="D171" s="3"/>
      <c r="E171" s="3"/>
      <c r="F171" s="3"/>
      <c r="G171" s="3"/>
      <c r="H171" s="3"/>
      <c r="I171" s="3"/>
      <c r="J171" s="3"/>
      <c r="K171" s="3"/>
      <c r="L171" s="3"/>
      <c r="M171" s="3"/>
      <c r="N171" s="3"/>
      <c r="O171" s="3"/>
      <c r="P171" s="3"/>
      <c r="Q171" s="3"/>
      <c r="R171" s="2"/>
      <c r="S171" s="2"/>
      <c r="T171" s="2"/>
      <c r="U171" s="2"/>
      <c r="V171" s="2"/>
      <c r="W171" s="2"/>
      <c r="X171" s="2"/>
    </row>
    <row r="172" spans="1:24" x14ac:dyDescent="0.25">
      <c r="A172" s="1"/>
      <c r="D172" s="1"/>
      <c r="E172" s="1"/>
      <c r="F172" s="1"/>
      <c r="G172" s="1"/>
      <c r="H172" s="1"/>
      <c r="I172" s="1"/>
      <c r="J172" s="1"/>
      <c r="K172" s="1"/>
      <c r="L172" s="1"/>
      <c r="M172" s="1"/>
      <c r="N172" s="1"/>
      <c r="O172" s="1"/>
      <c r="P172" s="1"/>
      <c r="Q172" s="1"/>
      <c r="R172" s="2"/>
      <c r="S172" s="2"/>
      <c r="T172" s="2"/>
      <c r="U172" s="2"/>
      <c r="V172" s="2"/>
      <c r="W172" s="2"/>
      <c r="X172" s="2"/>
    </row>
    <row r="173" spans="1:24" x14ac:dyDescent="0.25">
      <c r="A173" s="1"/>
      <c r="D173" s="3"/>
      <c r="E173" s="3"/>
      <c r="F173" s="3"/>
      <c r="G173" s="3"/>
      <c r="H173" s="3"/>
      <c r="I173" s="3"/>
      <c r="J173" s="3"/>
      <c r="K173" s="3"/>
      <c r="L173" s="3"/>
      <c r="M173" s="3"/>
      <c r="N173" s="3"/>
      <c r="O173" s="3"/>
      <c r="P173" s="3"/>
      <c r="Q173" s="3"/>
      <c r="R173" s="2"/>
      <c r="S173" s="2"/>
      <c r="T173" s="2"/>
      <c r="U173" s="2"/>
      <c r="V173" s="2"/>
      <c r="W173" s="2"/>
      <c r="X173" s="2"/>
    </row>
    <row r="174" spans="1:24" x14ac:dyDescent="0.25">
      <c r="A174" s="2"/>
      <c r="D174" s="3"/>
      <c r="E174" s="3"/>
      <c r="F174" s="3"/>
      <c r="G174" s="3"/>
      <c r="H174" s="3"/>
      <c r="I174" s="3"/>
      <c r="J174" s="3"/>
      <c r="K174" s="3"/>
      <c r="L174" s="3"/>
      <c r="M174" s="3"/>
      <c r="N174" s="3"/>
      <c r="O174" s="3"/>
      <c r="P174" s="3"/>
      <c r="Q174" s="3"/>
      <c r="R174" s="2"/>
      <c r="S174" s="2"/>
      <c r="T174" s="2"/>
      <c r="U174" s="2"/>
      <c r="V174" s="2"/>
      <c r="W174" s="2"/>
      <c r="X174" s="2"/>
    </row>
    <row r="175" spans="1:24" x14ac:dyDescent="0.25">
      <c r="R175" s="2"/>
      <c r="S175" s="2"/>
      <c r="T175" s="2"/>
      <c r="U175" s="2"/>
      <c r="V175" s="2"/>
      <c r="W175" s="2"/>
      <c r="X175" s="2"/>
    </row>
    <row r="176" spans="1:24" x14ac:dyDescent="0.25">
      <c r="R176" s="2"/>
      <c r="S176" s="2"/>
      <c r="T176" s="2"/>
      <c r="U176" s="2"/>
      <c r="V176" s="2"/>
      <c r="W176" s="2"/>
      <c r="X176" s="2"/>
    </row>
    <row r="177" spans="18:24" x14ac:dyDescent="0.25">
      <c r="R177" s="2"/>
      <c r="S177" s="2"/>
      <c r="T177" s="2"/>
      <c r="U177" s="2"/>
      <c r="V177" s="2"/>
      <c r="W177" s="2"/>
      <c r="X177" s="2"/>
    </row>
    <row r="178" spans="18:24" x14ac:dyDescent="0.25">
      <c r="R178" s="2"/>
      <c r="S178" s="2"/>
      <c r="T178" s="2"/>
      <c r="U178" s="2"/>
      <c r="V178" s="2"/>
      <c r="W178" s="2"/>
      <c r="X178" s="2"/>
    </row>
    <row r="179" spans="18:24" x14ac:dyDescent="0.25">
      <c r="R179" s="2"/>
      <c r="S179" s="2"/>
      <c r="T179" s="2"/>
      <c r="U179" s="2"/>
      <c r="V179" s="2"/>
      <c r="W179" s="2"/>
      <c r="X179" s="2"/>
    </row>
    <row r="180" spans="18:24" x14ac:dyDescent="0.25">
      <c r="R180" s="2"/>
      <c r="S180" s="2"/>
      <c r="T180" s="2"/>
      <c r="U180" s="2"/>
      <c r="V180" s="2"/>
      <c r="W180" s="2"/>
      <c r="X180" s="2"/>
    </row>
    <row r="181" spans="18:24" x14ac:dyDescent="0.25">
      <c r="R181" s="2"/>
      <c r="S181" s="2"/>
      <c r="T181" s="2"/>
      <c r="U181" s="2"/>
      <c r="V181" s="2"/>
      <c r="W181" s="2"/>
      <c r="X181" s="2"/>
    </row>
    <row r="201" spans="1:24" x14ac:dyDescent="0.25">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25">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25">
      <c r="A203" s="2"/>
      <c r="D203" s="2"/>
      <c r="E203" s="2"/>
      <c r="F203" s="2"/>
      <c r="G203" s="2"/>
      <c r="H203" s="2"/>
      <c r="I203" s="3"/>
      <c r="J203" s="3"/>
      <c r="K203" s="3"/>
      <c r="L203" s="3"/>
      <c r="M203" s="3"/>
      <c r="N203" s="3"/>
      <c r="O203" s="3"/>
      <c r="P203" s="3"/>
      <c r="Q203" s="3"/>
      <c r="R203" s="2"/>
      <c r="S203" s="2"/>
      <c r="T203" s="2"/>
      <c r="U203" s="2"/>
      <c r="V203" s="2"/>
      <c r="W203" s="2"/>
      <c r="X203" s="2"/>
    </row>
    <row r="204" spans="1:24" x14ac:dyDescent="0.25">
      <c r="A204" s="2"/>
      <c r="D204" s="2"/>
      <c r="E204" s="3"/>
      <c r="F204" s="2"/>
      <c r="G204" s="2"/>
      <c r="H204" s="2"/>
      <c r="I204" s="3"/>
      <c r="J204" s="3"/>
      <c r="K204" s="3"/>
      <c r="L204" s="3"/>
      <c r="M204" s="3"/>
      <c r="N204" s="3"/>
      <c r="O204" s="3"/>
      <c r="P204" s="3"/>
      <c r="Q204" s="3"/>
      <c r="R204" s="2"/>
      <c r="S204" s="2"/>
      <c r="T204" s="2"/>
      <c r="U204" s="2"/>
      <c r="V204" s="2"/>
      <c r="W204" s="2"/>
      <c r="X204" s="2"/>
    </row>
    <row r="205" spans="1:24" x14ac:dyDescent="0.25">
      <c r="A205" s="2"/>
      <c r="D205" s="1"/>
      <c r="E205" s="3"/>
      <c r="F205" s="2"/>
      <c r="G205" s="2"/>
      <c r="H205" s="2"/>
      <c r="I205" s="3"/>
      <c r="J205" s="3"/>
      <c r="K205" s="3"/>
      <c r="L205" s="3"/>
      <c r="M205" s="3"/>
      <c r="N205" s="3"/>
      <c r="O205" s="3"/>
      <c r="P205" s="3"/>
      <c r="Q205" s="3"/>
      <c r="R205" s="2"/>
      <c r="S205" s="2"/>
      <c r="T205" s="2"/>
      <c r="U205" s="2"/>
      <c r="V205" s="2"/>
      <c r="W205" s="2"/>
      <c r="X205" s="2"/>
    </row>
    <row r="206" spans="1:24" x14ac:dyDescent="0.25">
      <c r="A206" s="2"/>
      <c r="D206" s="1"/>
      <c r="E206" s="3"/>
      <c r="H206" s="2"/>
      <c r="I206" s="3"/>
      <c r="J206" s="3"/>
      <c r="K206" s="3"/>
      <c r="L206" s="3"/>
      <c r="M206" s="3"/>
      <c r="N206" s="3"/>
      <c r="O206" s="3"/>
      <c r="P206" s="3"/>
      <c r="Q206" s="3"/>
      <c r="R206" s="2"/>
      <c r="S206" s="2"/>
      <c r="T206" s="2"/>
      <c r="U206" s="2"/>
      <c r="V206" s="2"/>
      <c r="W206" s="2"/>
      <c r="X206" s="2"/>
    </row>
    <row r="207" spans="1:24" x14ac:dyDescent="0.25">
      <c r="A207" s="2"/>
      <c r="D207" s="4"/>
      <c r="E207" s="3"/>
      <c r="F207" s="2"/>
      <c r="G207" s="2"/>
      <c r="H207" s="2"/>
      <c r="I207" s="3"/>
      <c r="J207" s="3"/>
      <c r="K207" s="3"/>
      <c r="L207" s="3"/>
      <c r="M207" s="3"/>
      <c r="N207" s="3"/>
      <c r="O207" s="3"/>
      <c r="P207" s="3"/>
      <c r="Q207" s="3"/>
      <c r="R207" s="2"/>
      <c r="S207" s="2"/>
      <c r="T207" s="2"/>
      <c r="U207" s="2"/>
      <c r="V207" s="2"/>
      <c r="W207" s="2"/>
      <c r="X207" s="2"/>
    </row>
    <row r="208" spans="1:24" x14ac:dyDescent="0.25">
      <c r="A208" s="2"/>
      <c r="D208" s="2"/>
      <c r="E208" s="2"/>
      <c r="F208" s="2"/>
      <c r="G208" s="2"/>
      <c r="H208" s="2"/>
      <c r="I208" s="3"/>
      <c r="J208" s="3"/>
      <c r="K208" s="3"/>
      <c r="L208" s="3"/>
      <c r="M208" s="3"/>
      <c r="N208" s="3"/>
      <c r="O208" s="3"/>
      <c r="P208" s="3"/>
      <c r="Q208" s="3"/>
      <c r="R208" s="2"/>
      <c r="S208" s="2"/>
      <c r="T208" s="2"/>
      <c r="U208" s="2"/>
      <c r="V208" s="2"/>
      <c r="W208" s="2"/>
      <c r="X208" s="2"/>
    </row>
    <row r="209" spans="1:24" x14ac:dyDescent="0.25">
      <c r="A209" s="2"/>
      <c r="D209" s="2"/>
      <c r="E209" s="3"/>
      <c r="F209" s="2"/>
      <c r="G209" s="2"/>
      <c r="H209" s="2"/>
      <c r="I209" s="3"/>
      <c r="J209" s="3"/>
      <c r="K209" s="3"/>
      <c r="L209" s="3"/>
      <c r="M209" s="3"/>
      <c r="N209" s="3"/>
      <c r="O209" s="3"/>
      <c r="P209" s="3"/>
      <c r="Q209" s="3"/>
      <c r="R209" s="2"/>
      <c r="S209" s="2"/>
      <c r="T209" s="2"/>
      <c r="U209" s="2"/>
      <c r="V209" s="2"/>
      <c r="W209" s="2"/>
      <c r="X209" s="2"/>
    </row>
    <row r="210" spans="1:24" x14ac:dyDescent="0.25">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25">
      <c r="A211" s="2"/>
      <c r="D211" s="1"/>
      <c r="E211" s="3"/>
      <c r="F211" s="2"/>
      <c r="G211" s="2"/>
      <c r="H211" s="2"/>
      <c r="I211" s="3"/>
      <c r="J211" s="3"/>
      <c r="K211" s="3"/>
      <c r="L211" s="3"/>
      <c r="M211" s="3"/>
      <c r="N211" s="3"/>
      <c r="O211" s="3"/>
      <c r="P211" s="3"/>
      <c r="Q211" s="3"/>
      <c r="R211" s="2"/>
      <c r="S211" s="2"/>
      <c r="T211" s="2"/>
      <c r="U211" s="2"/>
      <c r="V211" s="2"/>
      <c r="W211" s="2"/>
      <c r="X211" s="2"/>
    </row>
    <row r="212" spans="1:24" x14ac:dyDescent="0.25">
      <c r="A212" s="2"/>
      <c r="D212" s="4"/>
      <c r="E212" s="3"/>
      <c r="F212" s="2"/>
      <c r="G212" s="2"/>
      <c r="H212" s="2"/>
      <c r="I212" s="2"/>
      <c r="J212" s="2"/>
      <c r="K212" s="2"/>
      <c r="L212" s="2"/>
      <c r="M212" s="2"/>
      <c r="N212" s="2"/>
      <c r="O212" s="2"/>
      <c r="P212" s="2"/>
      <c r="Q212" s="2"/>
      <c r="R212" s="2"/>
      <c r="S212" s="2"/>
      <c r="T212" s="2"/>
      <c r="U212" s="2"/>
      <c r="V212" s="2"/>
      <c r="W212" s="2"/>
      <c r="X212" s="2"/>
    </row>
    <row r="213" spans="1:24" x14ac:dyDescent="0.25">
      <c r="A213" s="2"/>
      <c r="D213" s="2"/>
      <c r="E213" s="2"/>
      <c r="F213" s="2"/>
      <c r="G213" s="2"/>
      <c r="H213" s="2"/>
      <c r="I213" s="2"/>
      <c r="J213" s="2"/>
      <c r="K213" s="2"/>
      <c r="L213" s="2"/>
      <c r="M213" s="2"/>
      <c r="N213" s="2"/>
      <c r="O213" s="2"/>
      <c r="P213" s="2"/>
      <c r="Q213" s="2"/>
      <c r="R213" s="2"/>
      <c r="S213" s="2"/>
      <c r="T213" s="2"/>
      <c r="U213" s="2"/>
      <c r="V213" s="2"/>
      <c r="W213" s="2"/>
      <c r="X213" s="2"/>
    </row>
    <row r="214" spans="1:24" x14ac:dyDescent="0.25">
      <c r="D214" s="4"/>
      <c r="E214" s="3"/>
      <c r="S214" s="2"/>
      <c r="T214" s="2"/>
      <c r="U214" s="2"/>
      <c r="V214" s="2"/>
      <c r="W214" s="2"/>
      <c r="X214" s="2"/>
    </row>
    <row r="215" spans="1:24" x14ac:dyDescent="0.25">
      <c r="S215" s="2"/>
      <c r="T215" s="2"/>
      <c r="U215" s="2"/>
      <c r="V215" s="2"/>
      <c r="W215" s="2"/>
      <c r="X215" s="2"/>
    </row>
    <row r="216" spans="1:24" x14ac:dyDescent="0.25">
      <c r="S216" s="2"/>
      <c r="T216" s="2"/>
      <c r="U216" s="2"/>
      <c r="V216" s="2"/>
      <c r="W216" s="2"/>
      <c r="X216" s="2"/>
    </row>
    <row r="217" spans="1:24" x14ac:dyDescent="0.25">
      <c r="S217" s="2"/>
      <c r="T217" s="2"/>
      <c r="U217" s="2"/>
      <c r="V217" s="2"/>
      <c r="W217" s="2"/>
      <c r="X217" s="2"/>
    </row>
    <row r="218" spans="1:24" x14ac:dyDescent="0.25">
      <c r="S218" s="2"/>
      <c r="T218" s="2"/>
      <c r="U218" s="2"/>
      <c r="V218" s="2"/>
      <c r="W218" s="2"/>
      <c r="X218" s="2"/>
    </row>
    <row r="219" spans="1:24" x14ac:dyDescent="0.25">
      <c r="S219" s="2"/>
      <c r="T219" s="2"/>
      <c r="U219" s="2"/>
      <c r="V219" s="2"/>
      <c r="W219" s="2"/>
      <c r="X219" s="2"/>
    </row>
    <row r="220" spans="1:24" x14ac:dyDescent="0.25">
      <c r="S220" s="2"/>
      <c r="T220" s="2"/>
      <c r="U220" s="2"/>
      <c r="V220" s="2"/>
      <c r="W220" s="2"/>
      <c r="X220" s="2"/>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heetViews>
  <sheetFormatPr defaultRowHeight="15.75" x14ac:dyDescent="0.25"/>
  <sheetData>
    <row r="1" spans="1:15" x14ac:dyDescent="0.25">
      <c r="A1" t="s">
        <v>43</v>
      </c>
    </row>
    <row r="2" spans="1:15" x14ac:dyDescent="0.25">
      <c r="A2" t="s">
        <v>44</v>
      </c>
    </row>
    <row r="3" spans="1:15" x14ac:dyDescent="0.25">
      <c r="A3">
        <v>1</v>
      </c>
      <c r="B3">
        <v>2</v>
      </c>
      <c r="C3">
        <v>3</v>
      </c>
      <c r="D3">
        <v>4</v>
      </c>
      <c r="E3">
        <v>5</v>
      </c>
      <c r="F3">
        <v>6</v>
      </c>
      <c r="G3">
        <v>7</v>
      </c>
      <c r="H3">
        <v>8</v>
      </c>
      <c r="I3">
        <v>9</v>
      </c>
      <c r="J3">
        <v>10</v>
      </c>
      <c r="K3">
        <v>11</v>
      </c>
      <c r="L3">
        <v>12</v>
      </c>
      <c r="M3">
        <v>13</v>
      </c>
      <c r="N3">
        <v>14</v>
      </c>
      <c r="O3">
        <v>15</v>
      </c>
    </row>
    <row r="4" spans="1:15" x14ac:dyDescent="0.25">
      <c r="A4" s="65">
        <v>56223</v>
      </c>
      <c r="B4" s="65">
        <v>73523</v>
      </c>
      <c r="C4" s="65">
        <v>90822</v>
      </c>
      <c r="D4" s="65">
        <v>108122</v>
      </c>
      <c r="E4" s="65">
        <v>125422</v>
      </c>
      <c r="F4" s="65">
        <v>142721</v>
      </c>
      <c r="G4" s="65">
        <v>145965</v>
      </c>
      <c r="H4" s="65">
        <v>149208</v>
      </c>
      <c r="I4" s="65">
        <v>152452</v>
      </c>
      <c r="J4" s="65">
        <v>155696</v>
      </c>
      <c r="K4" s="65">
        <v>158939</v>
      </c>
      <c r="L4" s="65">
        <v>162183</v>
      </c>
      <c r="M4" s="65">
        <v>165427</v>
      </c>
      <c r="N4" s="65">
        <v>168670</v>
      </c>
      <c r="O4" s="65">
        <v>171914</v>
      </c>
    </row>
    <row r="6" spans="1:15" x14ac:dyDescent="0.25">
      <c r="A6" s="74" t="s">
        <v>52</v>
      </c>
      <c r="B6" s="74"/>
      <c r="C6" s="74"/>
      <c r="D6" s="74"/>
      <c r="E6" s="74"/>
      <c r="F6" s="74"/>
      <c r="G6" s="74"/>
    </row>
  </sheetData>
  <mergeCells count="1">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Pope, Bob</cp:lastModifiedBy>
  <cp:lastPrinted>2025-04-16T19:29:37Z</cp:lastPrinted>
  <dcterms:created xsi:type="dcterms:W3CDTF">1999-05-28T20:46:20Z</dcterms:created>
  <dcterms:modified xsi:type="dcterms:W3CDTF">2026-05-19T18:50:20Z</dcterms:modified>
</cp:coreProperties>
</file>